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ldfiel/Dropbox/Digital Learning Leader/Coronavirus/Large classes/Messaging for Staff/"/>
    </mc:Choice>
  </mc:AlternateContent>
  <xr:revisionPtr revIDLastSave="0" documentId="8_{3D5BBC0D-58B5-D347-AB32-8B06EB8CBAE9}" xr6:coauthVersionLast="36" xr6:coauthVersionMax="36" xr10:uidLastSave="{00000000-0000-0000-0000-000000000000}"/>
  <bookViews>
    <workbookView xWindow="2880" yWindow="460" windowWidth="31480" windowHeight="18880" xr2:uid="{8A6C6D67-E767-A14E-812E-AAFA184823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0" i="1" l="1"/>
  <c r="D279" i="1"/>
  <c r="D276" i="1"/>
  <c r="D273" i="1"/>
  <c r="D272" i="1"/>
  <c r="D269" i="1"/>
  <c r="D268" i="1"/>
  <c r="D265" i="1"/>
  <c r="D264" i="1"/>
  <c r="D257" i="1"/>
  <c r="D256" i="1"/>
  <c r="D253" i="1"/>
  <c r="D250" i="1"/>
  <c r="D249" i="1"/>
  <c r="D248" i="1"/>
  <c r="D245" i="1"/>
  <c r="D244" i="1"/>
  <c r="D241" i="1"/>
  <c r="D240" i="1"/>
  <c r="D239" i="1"/>
  <c r="D238" i="1"/>
  <c r="D231" i="1"/>
  <c r="D230" i="1"/>
  <c r="D229" i="1"/>
  <c r="D226" i="1"/>
  <c r="D225" i="1"/>
  <c r="D222" i="1"/>
  <c r="D221" i="1"/>
  <c r="D215" i="1"/>
  <c r="D208" i="1"/>
  <c r="D204" i="1"/>
  <c r="D203" i="1"/>
  <c r="D199" i="1"/>
  <c r="D198" i="1"/>
  <c r="D194" i="1"/>
  <c r="D193" i="1"/>
  <c r="D188" i="1"/>
  <c r="D187" i="1"/>
  <c r="D186" i="1"/>
  <c r="D179" i="1"/>
  <c r="D178" i="1"/>
  <c r="D174" i="1"/>
  <c r="D173" i="1"/>
  <c r="D169" i="1"/>
  <c r="D168" i="1"/>
  <c r="D167" i="1"/>
  <c r="D166" i="1"/>
  <c r="D162" i="1"/>
  <c r="D161" i="1"/>
  <c r="D151" i="1"/>
  <c r="D150" i="1"/>
  <c r="D149" i="1"/>
  <c r="D148" i="1"/>
  <c r="D144" i="1"/>
  <c r="D143" i="1"/>
  <c r="D142" i="1"/>
  <c r="D138" i="1"/>
  <c r="D137" i="1"/>
  <c r="D136" i="1"/>
  <c r="D132" i="1"/>
  <c r="D131" i="1"/>
  <c r="D130" i="1"/>
  <c r="D123" i="1"/>
  <c r="D122" i="1"/>
  <c r="D121" i="1"/>
  <c r="D118" i="1"/>
  <c r="D115" i="1"/>
  <c r="D114" i="1"/>
  <c r="D113" i="1"/>
  <c r="D110" i="1"/>
  <c r="D109" i="1"/>
  <c r="D106" i="1"/>
  <c r="D105" i="1"/>
  <c r="D98" i="1"/>
  <c r="D97" i="1"/>
  <c r="D94" i="1"/>
  <c r="D93" i="1"/>
  <c r="D92" i="1"/>
  <c r="D91" i="1"/>
  <c r="D88" i="1"/>
  <c r="D87" i="1"/>
  <c r="D86" i="1"/>
  <c r="D85" i="1"/>
  <c r="D82" i="1"/>
  <c r="D81" i="1"/>
  <c r="D80" i="1"/>
  <c r="D79" i="1"/>
  <c r="D78" i="1"/>
  <c r="D75" i="1"/>
  <c r="D74" i="1"/>
  <c r="D67" i="1"/>
  <c r="D64" i="1"/>
  <c r="D63" i="1"/>
  <c r="D60" i="1"/>
  <c r="D59" i="1"/>
  <c r="D58" i="1"/>
  <c r="D57" i="1"/>
  <c r="D56" i="1"/>
  <c r="D53" i="1"/>
  <c r="D50" i="1"/>
  <c r="D49" i="1"/>
  <c r="D42" i="1"/>
  <c r="D39" i="1"/>
  <c r="D38" i="1"/>
  <c r="D37" i="1"/>
  <c r="D36" i="1"/>
  <c r="D35" i="1"/>
  <c r="D32" i="1"/>
  <c r="D31" i="1"/>
  <c r="D30" i="1"/>
  <c r="D29" i="1"/>
  <c r="D26" i="1"/>
</calcChain>
</file>

<file path=xl/sharedStrings.xml><?xml version="1.0" encoding="utf-8"?>
<sst xmlns="http://schemas.openxmlformats.org/spreadsheetml/2006/main" count="1175" uniqueCount="243">
  <si>
    <t>WEEK 13 (Mon 23 Mar to Sun 29 Mar)</t>
  </si>
  <si>
    <t>MONDAY</t>
  </si>
  <si>
    <t>Programmes Of Study (All)</t>
  </si>
  <si>
    <t>Description</t>
  </si>
  <si>
    <t>Class Size</t>
  </si>
  <si>
    <t>Allocated Staff Name</t>
  </si>
  <si>
    <t>Allocated Location Name</t>
  </si>
  <si>
    <t>Scheduled Days</t>
  </si>
  <si>
    <t>Scheduled Start Time</t>
  </si>
  <si>
    <t>Scheduled End Time</t>
  </si>
  <si>
    <t>Duration</t>
  </si>
  <si>
    <t>NZCSP/ENGINEERG_YR1.1_S1,NZDE/CIVIL NZDE-SEM - 1_YR1.1_S1</t>
  </si>
  <si>
    <t>Land Surveying 1 (Semester 1 MTALB) - Class (JT Activity)</t>
  </si>
  <si>
    <t>Borna,Kambiz</t>
  </si>
  <si>
    <t>180-B001</t>
  </si>
  <si>
    <t>Monday</t>
  </si>
  <si>
    <t>BAS_YR2.1_S1</t>
  </si>
  <si>
    <t>Architectural Technology 3 (Semester 1 MTALB) - Class</t>
  </si>
  <si>
    <t>Su,Bin</t>
  </si>
  <si>
    <t>TUESDAY</t>
  </si>
  <si>
    <t>NZDC/QUANTSURVY_YR2.1_S1</t>
  </si>
  <si>
    <t>Programming for Medium Buildings (Semester 1 MTALB Cluster 2) - Class (JT Activity)</t>
  </si>
  <si>
    <t>Chan,Luban</t>
  </si>
  <si>
    <t>Tuesday</t>
  </si>
  <si>
    <t>NZDAT_YR2.1_S1</t>
  </si>
  <si>
    <t>Design in the Built Environment (Semester 1 MTALB) - Class</t>
  </si>
  <si>
    <t>Kestle,Linda</t>
  </si>
  <si>
    <t>180-B001,</t>
  </si>
  <si>
    <t>NZDC/CONSTRTMGT_YR2.1_S1</t>
  </si>
  <si>
    <t>Programming for Medium Buildings (Semester 1 MTALB) - Class (JT Activity)</t>
  </si>
  <si>
    <t>WEDNESDAY</t>
  </si>
  <si>
    <t>Wednesday</t>
  </si>
  <si>
    <t>BAS_YR1.1_S1</t>
  </si>
  <si>
    <t>Design Communication (Semester 1 MTALB) - Class</t>
  </si>
  <si>
    <t>Bulkeley,Anna</t>
  </si>
  <si>
    <t>THURSDAY</t>
  </si>
  <si>
    <t>NZCSP/CONSTRUCTN_YR1.1_S1,NZDC/CONSTRTMGT_YR1.1_S1</t>
  </si>
  <si>
    <t>Materials and Structural Principles (Semester 1 MTALB) - Class (JT Activity)</t>
  </si>
  <si>
    <t>Tsai,Steve</t>
  </si>
  <si>
    <t>Thursday</t>
  </si>
  <si>
    <t>FRIDAY</t>
  </si>
  <si>
    <t>180-B001 (218)</t>
  </si>
  <si>
    <t>BNURS_YR1.2_S1</t>
  </si>
  <si>
    <t>Human Biology for Nursing Practice 2 (Semester 1 WAITA) - Class (JT Activity)</t>
  </si>
  <si>
    <t>Heath,Samantha</t>
  </si>
  <si>
    <t>510-B007</t>
  </si>
  <si>
    <t>BNURS_YR1.1_S1</t>
  </si>
  <si>
    <t>Professional Responsibility (Semester 1 WAITA) - Class (JT Activity)</t>
  </si>
  <si>
    <t>Roux,Victor</t>
  </si>
  <si>
    <t>Management of Nursing Care 1 (Semester 1 WAITA) - Class (JT Activity)</t>
  </si>
  <si>
    <t>Smith,Anna</t>
  </si>
  <si>
    <t>Interpersonal Relationships (Semester 1 WAITA) - Class (JT Activity)</t>
  </si>
  <si>
    <t>Webster,Rebecca</t>
  </si>
  <si>
    <t>Human Biology for Nursing Practice 1 (Semester 1 WAITA) - Class (JT Activity)</t>
  </si>
  <si>
    <t>Ricacho,Norberto</t>
  </si>
  <si>
    <t>Nursing the Person with Long Term Health Needs (Semester 1 WAITA) - Class</t>
  </si>
  <si>
    <t>Jackson,Ruth</t>
  </si>
  <si>
    <t>Health and Wellness (Semester 1 WAITA) - Class</t>
  </si>
  <si>
    <t>Hikuroa,Evelyn</t>
  </si>
  <si>
    <t>510 - B007 (180)</t>
  </si>
  <si>
    <t>BASCI/ANMLMGTWEL_YR1.1_S1,BASCI/BIODIVMGT_YR1.1_S1</t>
  </si>
  <si>
    <t>Principles of Animal Husbandry (Semester 1 MTALB) - Class (JT Activity)</t>
  </si>
  <si>
    <t>Cameron,Kristie</t>
  </si>
  <si>
    <t>115-2017</t>
  </si>
  <si>
    <t>NZCAT/VETNURSAST_YR1.1_S1</t>
  </si>
  <si>
    <t>Vertebrate Anatomy and Physiology (Sem A) (Semester 1 MTALB) - Class (JT Activity)</t>
  </si>
  <si>
    <t>Naden,Kristina</t>
  </si>
  <si>
    <t>NZCSP/ENGINEERG_YR1.1_S1,NZDE/CIVIL NZDE-SEM - 1_YR1.2_S1</t>
  </si>
  <si>
    <t>Materials (Civil) (Semester 1 MTALB) - Class (JT Activity)</t>
  </si>
  <si>
    <t>Atvars,Ingrid</t>
  </si>
  <si>
    <t>NZCSP/ENGINEERG_YR1.1_S1,NZDE/ELECTRNZDE-ELECTRICAL_YR1.1_S1,NZDE/ELECTRNZDE-ELECTRONIC_YR1.1_S1</t>
  </si>
  <si>
    <t>Engineering Fundamentals (Semester 1 MTALB) - Class (JT Activity)</t>
  </si>
  <si>
    <t>Leaver,Jonathan</t>
  </si>
  <si>
    <t>Financial Administration of Construction Contracts (Semester 1 MTALB Cluster 2) - Class (JT Activity)</t>
  </si>
  <si>
    <t>Parish,Geoff</t>
  </si>
  <si>
    <t>Contact Kristina N</t>
  </si>
  <si>
    <t>Javed,Farhat</t>
  </si>
  <si>
    <t>Contract Administration (Semester 1 MTALB) - Class</t>
  </si>
  <si>
    <t>Friday</t>
  </si>
  <si>
    <t>115-2017 (168)</t>
  </si>
  <si>
    <t>NZCEE_YR1.1_S1</t>
  </si>
  <si>
    <t>DC Fundamentals (Semester 1 MTALB) - Class (JT Activity)</t>
  </si>
  <si>
    <t>Gulley,Martin</t>
  </si>
  <si>
    <t>170-1016</t>
  </si>
  <si>
    <t>Architecture &amp; Context (Semester 1 MTALB) - Class</t>
  </si>
  <si>
    <t>Chaplin,David</t>
  </si>
  <si>
    <t>Architectural Technology 2 (Semester 1 MTALB) - Class (JT Activity)</t>
  </si>
  <si>
    <t>Kelderman,Maurits,Turner,David</t>
  </si>
  <si>
    <t>Critical Studies 2 (Semester 1 MTALB) - Class</t>
  </si>
  <si>
    <t>McConchie,Graeme</t>
  </si>
  <si>
    <t>Electrical Applications (Semester 1 MTALB) - Class (JT Activity)</t>
  </si>
  <si>
    <t>Kok,Kham</t>
  </si>
  <si>
    <t>NZDE/CIVIL NZDE-SEM - 1_YR2.1_S1</t>
  </si>
  <si>
    <t>Hydraulics (Civil) (Semester 1 MTALB) - Class (JT Activity)</t>
  </si>
  <si>
    <t>Mahmood,Babar</t>
  </si>
  <si>
    <t>NZDC/QUANTSURVY_YR1.1_S1</t>
  </si>
  <si>
    <t>Construction for Small Buildings (Semester 1 MTALB Cluster 2) - Class (JT Activity)</t>
  </si>
  <si>
    <t>Hape,Ahi</t>
  </si>
  <si>
    <t>Electrical Work Practices (Semester 1 MTALB) - Class (JT Activity)</t>
  </si>
  <si>
    <t>Yan,Ashley</t>
  </si>
  <si>
    <t>NZDC/CONSTRTMGT_YR1.2_S1</t>
  </si>
  <si>
    <t>Building Services (Semester 1 MTALB) - Class (JT Activity)</t>
  </si>
  <si>
    <t>Harvey,Rod</t>
  </si>
  <si>
    <t>Construction Industry Procurement (Semester 1 MTALB) - Class (JT Activity)</t>
  </si>
  <si>
    <t>Chen,Aurora</t>
  </si>
  <si>
    <t>170-1016,</t>
  </si>
  <si>
    <t>Installation Fundamentals (Semester 1 MTALB) - Class (JT Activity)</t>
  </si>
  <si>
    <t>Palapati,Suresh</t>
  </si>
  <si>
    <t>NZDC/QUANTSURVY_YR1.2_S1</t>
  </si>
  <si>
    <t>Environmental Impact (Semester 1 MTALB Cluster 2) - Class (JT Activity)</t>
  </si>
  <si>
    <t>Rahman,Md.,Sharma,Rashika</t>
  </si>
  <si>
    <t>BBS/ACCOUNT_YR1.1_S1,BBS/FINANCE_YR1.1_S1,BBS/MANAGMT-MGTHR_YR1.2_S1,BBS/MANAGMT-MGTOPNS_YR1.2_S1,BBS/MARKETING_YR1.2_S1</t>
  </si>
  <si>
    <t>Business Statistics (Semester 1 MTALB) - Class</t>
  </si>
  <si>
    <t>Dassanayake,Wajira</t>
  </si>
  <si>
    <t>170-1016 (126)</t>
  </si>
  <si>
    <t>BCS-DAY_YR1.1_S1</t>
  </si>
  <si>
    <t>Operating System Fundamentals (Semester 1 MTALB) - Class</t>
  </si>
  <si>
    <t>Sharifzadeh,Hamid</t>
  </si>
  <si>
    <t>180-1003</t>
  </si>
  <si>
    <t>BAS_YR3.1_S1</t>
  </si>
  <si>
    <t>Critical Studies 4 (Semester 1 MTALB) - Class</t>
  </si>
  <si>
    <t>Wagner,Cesar</t>
  </si>
  <si>
    <t>MARCP-BYI_Y1_S1_YR1.1_S1</t>
  </si>
  <si>
    <t>Professional Business Management (Semester 1 MTALB) - Class</t>
  </si>
  <si>
    <t>Moore,Cameron</t>
  </si>
  <si>
    <t>Architectural Technology (Semester 1 MTALB) - Class</t>
  </si>
  <si>
    <t>Budgett,Jeanette</t>
  </si>
  <si>
    <t>BAT/AUTO ENGG_YR3.2_S1</t>
  </si>
  <si>
    <t>Vehicle Electronic Diagnosis (Semester 1 MTALB) - Class</t>
  </si>
  <si>
    <t>Chand,Prabhat</t>
  </si>
  <si>
    <t>BETMG/CIVIL-SEM -1_YR3.2_S1</t>
  </si>
  <si>
    <t>Resource and Environmental Management (Semester 1 MTALB) - Class</t>
  </si>
  <si>
    <t>Berry,Terri-Ann</t>
  </si>
  <si>
    <t>Research Methods (Semester 1 MTALB) - Class</t>
  </si>
  <si>
    <t>Schnoor,Christoph</t>
  </si>
  <si>
    <t>NZDI5_YR1.1_S1</t>
  </si>
  <si>
    <t>Design History (Semester 1 MTALB) - Class</t>
  </si>
  <si>
    <t>Cooper,Shelley</t>
  </si>
  <si>
    <t>180-1003 (99)</t>
  </si>
  <si>
    <t>BCONS/CECO/CMGT_YR1.1_S1,BCONS/CECO/PDEV_YR1.1_S1,BCONS/CMGT/PDEV_YR1.1_S1,BCONS/CONSTMAN_YR1.1_S1,BCONS/PROPRTYDEV_YR1.1_S1,BCONS/QUANSURV_YR1.1_S1</t>
  </si>
  <si>
    <t>Technology 1 (Semester 1 MTALB) - Class</t>
  </si>
  <si>
    <t>183-1104</t>
  </si>
  <si>
    <t>04:00</t>
  </si>
  <si>
    <t>Virtual Design and Construction (Semester 1 MTALB) - Class</t>
  </si>
  <si>
    <t>Puolitaival,Taija Tuulikki</t>
  </si>
  <si>
    <t>03:00</t>
  </si>
  <si>
    <t>Matafeo,Ronnie</t>
  </si>
  <si>
    <t>Estimation for Small Buildings (Semester 1 MTALB Cluster 2) - Class (JT Activity)</t>
  </si>
  <si>
    <t>Prakash,Ernest</t>
  </si>
  <si>
    <t>02:00</t>
  </si>
  <si>
    <t>BCONS/CECO/CMGT_YR2.1_S1,BCONS/CECO/PDEV_YR2.1_S1,BCONS/CMGT/PDEV_YR2.1_S1,BCONS/CONSTMAN_YR2.1_S1,BCONS/PROPRTYDEV_YR2.1_S1,BCONS/QUANSURV_YR2.1_S1,GDCPM/GCCPM_YR1.1_S1</t>
  </si>
  <si>
    <t>Procurement (Semester 1 MTALB) - Class</t>
  </si>
  <si>
    <t>Kimaro,Anna,Shaheed,Riffat</t>
  </si>
  <si>
    <t>Construction Industry Environment (Semester 1 MTALB Cluster 2) - Class (JT Activity)</t>
  </si>
  <si>
    <t>NZDC/CONSTRTMGT_YR1.1_S1</t>
  </si>
  <si>
    <t>Professional Practice for the Construction Industry (Semester 1 MTALB) - Class (JT Activity)</t>
  </si>
  <si>
    <t>Sharma,Rashika</t>
  </si>
  <si>
    <t>01:00</t>
  </si>
  <si>
    <t>183-1104 (100)</t>
  </si>
  <si>
    <t>MBUS_YR1.1_S1,MBUS_YR2.1_S1,PGDBS_YR1.1_S1</t>
  </si>
  <si>
    <t>Advanced Human Resource Management (Semester 1 MTALB) - Class</t>
  </si>
  <si>
    <t>Lockyer,Alan</t>
  </si>
  <si>
    <t>110-1030</t>
  </si>
  <si>
    <t>BETMG/CIVIL-SEM -1_YR2.2_S1</t>
  </si>
  <si>
    <t>Land Surveying (Semester 1 MTALB) - Class (JT Activity)</t>
  </si>
  <si>
    <t>Poyner,David</t>
  </si>
  <si>
    <t>MARCP-BYI_Y2_S1_YR2.1_S1</t>
  </si>
  <si>
    <t>Research Project - Enrolment (Semester 1 MTALB) - Class</t>
  </si>
  <si>
    <t>NZCCT/CARPNTRY-CARPENTRY_YR1.1_S1</t>
  </si>
  <si>
    <t>Skills for Construction Trades (Semester 1 Cluster 2) - Class (JT Activity)</t>
  </si>
  <si>
    <t>Pitovao,Joseph</t>
  </si>
  <si>
    <t>Construction Industry Project (Semester 1 MTALB) - Class</t>
  </si>
  <si>
    <t>Clarke,Amos</t>
  </si>
  <si>
    <t>UNITEC HAKA Practices</t>
  </si>
  <si>
    <t>Contact Danyon Morgan-Puterangi</t>
  </si>
  <si>
    <t>N/A</t>
  </si>
  <si>
    <t>Estimation for Medium and Large Buildings (Semester 1 MTALB) - Class</t>
  </si>
  <si>
    <t>NZDE/CIVIL NZDE-SEM - 1_YR2.2_S1</t>
  </si>
  <si>
    <t>Water and Waste Management (Semester 1 MTALB) - Class (JT Activity)</t>
  </si>
  <si>
    <t>NZCSC-HSPORT_YR1.1_S1,NZCSC-NS_YR1.1_S1,NZCSC-NURSING_YR1.1_S1</t>
  </si>
  <si>
    <t>Pathway Project (Semester 1 MTALB Cluster 2) - Class</t>
  </si>
  <si>
    <t>McManus,Avian</t>
  </si>
  <si>
    <t>110-1030 (100)</t>
  </si>
  <si>
    <t>Measurement for Small Buildings (Semester 1 MTALB) - Class</t>
  </si>
  <si>
    <t>170-1049</t>
  </si>
  <si>
    <t>02:30</t>
  </si>
  <si>
    <t>Team Management (Semester 1 MTALB) - Class</t>
  </si>
  <si>
    <t>Birchmore,Roger,Laing,Neil</t>
  </si>
  <si>
    <t>Contact Hung</t>
  </si>
  <si>
    <t>08:00</t>
  </si>
  <si>
    <t>BCONS/CECO/CMGT_YR2.1_S1,BCONS/CECO/PDEV_YR2.1_S1,BCONS/CMGT/PDEV_YR2.1_S1,BCONS/CONSTMAN_YR2.1_S1,BCONS/PROPRTYDEV_YR2.1_S1,BCONS/QUANSURV_YR2.1_S1</t>
  </si>
  <si>
    <t>Technology 4 (Semester 1 MTALB) - Class</t>
  </si>
  <si>
    <t>Clarke,Amos,Davies,Kath</t>
  </si>
  <si>
    <t>NZCSR_YR1.1_S1,NZDSR/COACHNZDSR-DAY_YR1.1_S1,NZDSR/COACHNZDSR-NIGHT_YR1.1_S1,NZDSR/COMSPRTREC-DAY_YR1.1_S1,NZDSR/COMSPRTREC-NIGHT_YR1.1_S1,NZDSR/EXERCISE-DAY_YR1.1_S1,NZDSR/EXERCISE-NIGHT_YR1.1_S1</t>
  </si>
  <si>
    <t>Event Leadership (Semester 1 MTALB) - Class (JT Activity)</t>
  </si>
  <si>
    <t>MacFarlane,John,Meiklejohn,Trevor</t>
  </si>
  <si>
    <t>170-1049 (76)</t>
  </si>
  <si>
    <t>Engineering Management (Semester 1 MTALB) - Class (JT Activity)</t>
  </si>
  <si>
    <t>115-1028</t>
  </si>
  <si>
    <t>Land Surveying 1 (Semester 1 MTALB) - Class</t>
  </si>
  <si>
    <t>BETMG/CIVIL-SEM -1_YR1.1_S1</t>
  </si>
  <si>
    <t>Engineering Mechanics (Semester 1 MTALB) - Class (JT Activity)</t>
  </si>
  <si>
    <t>Loo,Wei Yuen</t>
  </si>
  <si>
    <t>NZDVN_YR1.1_S1</t>
  </si>
  <si>
    <t>Veterinary Anaesthesia (Semester 1 MTALB) - Class (JT Activity)</t>
  </si>
  <si>
    <t>Prior,Lauren</t>
  </si>
  <si>
    <t>Veterinary Laboratory Procedures (Semester 1 MTALB) - Class (JT Activity)</t>
  </si>
  <si>
    <t>Chambers,Sofia</t>
  </si>
  <si>
    <t>Veterinary Medical and Surgical Care (Sem A) (Semester 1 MTALB) - Class (JT Activity)</t>
  </si>
  <si>
    <t>115-1028 (80)</t>
  </si>
  <si>
    <t>NZDE/CIVIL NZDE-SEM - 1_YR2.1_S1,NZDE/CIVIL NZDE-SEM - 1_YR2.2_S1</t>
  </si>
  <si>
    <t>Water and Wastewater Systems (Semester 1 MTALB) - Class (JT Activity)</t>
  </si>
  <si>
    <t>Lador,Cesar</t>
  </si>
  <si>
    <t>114-2001</t>
  </si>
  <si>
    <t>BETMG/ELECTRCENG-ELECTRONIC_YR1.1_S1,BETMG/ELECTRCENG-MECHANICAL_YR1.1_S1,BETMG/ELECTRCENG-POWER_YR1.1_S1</t>
  </si>
  <si>
    <t>Engineering Mathematics 1 (Semester 1 MTALB) - Class (JT Activity)</t>
  </si>
  <si>
    <t>Bahadornejad,Momen</t>
  </si>
  <si>
    <t>NZDAT_YR1.2_S1</t>
  </si>
  <si>
    <t>Scoping and Preliminary Design (Semester 1 MTALB) - Class (JT Activity)</t>
  </si>
  <si>
    <t>McGarrigle,Malachy</t>
  </si>
  <si>
    <t>BAT/AUTO ENGG_YR3.1_S1</t>
  </si>
  <si>
    <t>Automotive Professional Practice (Semester 1 MTALB) - Class</t>
  </si>
  <si>
    <t>Singh,Niranjan</t>
  </si>
  <si>
    <t>Highway Engineering 1 (Semester 1 MTALB) - Class</t>
  </si>
  <si>
    <t>Chai,Ted</t>
  </si>
  <si>
    <t>BETMG/CIVIL-SEM -1_YR2.1_S1</t>
  </si>
  <si>
    <t>Highway Engineering (Semester 1 MTALB) - Class</t>
  </si>
  <si>
    <t>114-2001 (76)</t>
  </si>
  <si>
    <t>Principles of Biology (Semester 1 MTALB) - Class</t>
  </si>
  <si>
    <t>Jones,Graham</t>
  </si>
  <si>
    <t>115-2005</t>
  </si>
  <si>
    <t>Earth Processes (Semester 1 MTALB) - Class</t>
  </si>
  <si>
    <t>Large,Mark</t>
  </si>
  <si>
    <t>NZDE/ELECTRNZDE-ELECTRICAL_YR1.1_S1,NZDE/ELECTRNZDE-ELECTRONIC_YR1.1_S1</t>
  </si>
  <si>
    <t>Engineering Mathematics 1 (Sem A) (Semester 1 MTALB) - Class (JT Activity)</t>
  </si>
  <si>
    <t>Holmes,Wayne</t>
  </si>
  <si>
    <t>BETMG/CIVIL-SEM -1_YR1.2_S1</t>
  </si>
  <si>
    <t>Engineering Site Investigation (Semester 1 MTALB) - Class (JT Activity)</t>
  </si>
  <si>
    <t>Glanville,Roger</t>
  </si>
  <si>
    <t>BCS-DAY-2_YR1.1_S1</t>
  </si>
  <si>
    <t>Networking Fundamentals (Semester 1 MTALB) - Class</t>
  </si>
  <si>
    <t>Varastehpour,Soheil</t>
  </si>
  <si>
    <t>115-2005 (70)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</si>
</sst>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9" fontId="4" fillId="2" borderId="0" xfId="0" applyNumberFormat="1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/>
    <xf numFmtId="9" fontId="6" fillId="0" borderId="0" xfId="0" applyNumberFormat="1" applyFont="1"/>
    <xf numFmtId="18" fontId="0" fillId="0" borderId="0" xfId="0" applyNumberFormat="1"/>
    <xf numFmtId="18" fontId="4" fillId="0" borderId="0" xfId="0" applyNumberFormat="1" applyFont="1"/>
    <xf numFmtId="20" fontId="0" fillId="0" borderId="0" xfId="0" applyNumberFormat="1"/>
    <xf numFmtId="20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Fill="1"/>
    <xf numFmtId="9" fontId="4" fillId="0" borderId="0" xfId="0" applyNumberFormat="1" applyFont="1" applyFill="1"/>
    <xf numFmtId="0" fontId="0" fillId="3" borderId="0" xfId="0" applyFill="1"/>
    <xf numFmtId="9" fontId="0" fillId="3" borderId="0" xfId="1" applyFont="1" applyFill="1"/>
    <xf numFmtId="9" fontId="0" fillId="0" borderId="0" xfId="1" applyFont="1"/>
    <xf numFmtId="9" fontId="7" fillId="0" borderId="0" xfId="1" applyFont="1"/>
    <xf numFmtId="0" fontId="0" fillId="0" borderId="0" xfId="0" applyFill="1"/>
    <xf numFmtId="9" fontId="0" fillId="0" borderId="0" xfId="1" applyFont="1" applyFill="1"/>
    <xf numFmtId="0" fontId="7" fillId="0" borderId="0" xfId="0" applyFont="1" applyFill="1"/>
    <xf numFmtId="9" fontId="7" fillId="0" borderId="0" xfId="1" applyFont="1" applyFill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9" fontId="0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8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9" fontId="0" fillId="0" borderId="0" xfId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9" fontId="9" fillId="0" borderId="0" xfId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18" fontId="9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3607-B685-E544-91E4-F64D5A23BB3F}">
  <dimension ref="A1:J280"/>
  <sheetViews>
    <sheetView tabSelected="1" workbookViewId="0">
      <selection activeCell="C264" sqref="C264:D280"/>
    </sheetView>
  </sheetViews>
  <sheetFormatPr baseColWidth="10" defaultRowHeight="16" x14ac:dyDescent="0.2"/>
  <cols>
    <col min="1" max="1" width="51.33203125" bestFit="1" customWidth="1"/>
    <col min="2" max="2" width="65.5" bestFit="1" customWidth="1"/>
    <col min="3" max="3" width="8.1640625" bestFit="1" customWidth="1"/>
    <col min="4" max="4" width="4.5" bestFit="1" customWidth="1"/>
    <col min="5" max="5" width="17.33203125" bestFit="1" customWidth="1"/>
    <col min="6" max="6" width="20.6640625" bestFit="1" customWidth="1"/>
    <col min="7" max="7" width="13.1640625" bestFit="1" customWidth="1"/>
    <col min="8" max="8" width="17.6640625" bestFit="1" customWidth="1"/>
    <col min="9" max="9" width="16.83203125" bestFit="1" customWidth="1"/>
    <col min="10" max="10" width="8" bestFit="1" customWidth="1"/>
  </cols>
  <sheetData>
    <row r="1" spans="1:10" x14ac:dyDescent="0.2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x14ac:dyDescent="0.2">
      <c r="A3" s="1" t="s">
        <v>0</v>
      </c>
      <c r="B3" s="3"/>
      <c r="C3" s="3"/>
      <c r="D3" s="4"/>
      <c r="E3" s="3"/>
      <c r="F3" s="3"/>
      <c r="G3" s="3"/>
      <c r="H3" s="3"/>
      <c r="I3" s="3"/>
      <c r="J3" s="3"/>
    </row>
    <row r="4" spans="1:10" x14ac:dyDescent="0.2">
      <c r="A4" s="5" t="s">
        <v>1</v>
      </c>
      <c r="B4" s="2"/>
      <c r="C4" s="2"/>
      <c r="D4" s="6"/>
      <c r="E4" s="2"/>
      <c r="F4" s="2"/>
      <c r="G4" s="2"/>
      <c r="H4" s="2"/>
      <c r="I4" s="2"/>
      <c r="J4" s="2"/>
    </row>
    <row r="5" spans="1:10" x14ac:dyDescent="0.2">
      <c r="A5" s="7" t="s">
        <v>2</v>
      </c>
      <c r="B5" s="7" t="s">
        <v>3</v>
      </c>
      <c r="C5" s="7" t="s">
        <v>4</v>
      </c>
      <c r="D5" s="8"/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x14ac:dyDescent="0.2">
      <c r="A6" s="2" t="s">
        <v>11</v>
      </c>
      <c r="B6" s="2" t="s">
        <v>12</v>
      </c>
      <c r="C6" s="2">
        <v>95</v>
      </c>
      <c r="D6" s="6">
        <v>0.44</v>
      </c>
      <c r="E6" s="2" t="s">
        <v>13</v>
      </c>
      <c r="F6" s="2" t="s">
        <v>14</v>
      </c>
      <c r="G6" s="2" t="s">
        <v>15</v>
      </c>
      <c r="H6" s="10">
        <v>0.72916666666666663</v>
      </c>
      <c r="I6" s="10">
        <v>0.85416666666666663</v>
      </c>
      <c r="J6" s="12">
        <v>0.125</v>
      </c>
    </row>
    <row r="7" spans="1:10" x14ac:dyDescent="0.2">
      <c r="A7" s="2" t="s">
        <v>16</v>
      </c>
      <c r="B7" s="2" t="s">
        <v>17</v>
      </c>
      <c r="C7" s="15">
        <v>19</v>
      </c>
      <c r="D7" s="16">
        <v>0.09</v>
      </c>
      <c r="E7" s="2" t="s">
        <v>18</v>
      </c>
      <c r="F7" s="2" t="s">
        <v>14</v>
      </c>
      <c r="G7" s="2" t="s">
        <v>15</v>
      </c>
      <c r="H7" s="10">
        <v>0.4375</v>
      </c>
      <c r="I7" s="10">
        <v>0.52083333333333337</v>
      </c>
      <c r="J7" s="12">
        <v>8.3333333333333329E-2</v>
      </c>
    </row>
    <row r="8" spans="1:10" x14ac:dyDescent="0.2">
      <c r="A8" s="5" t="s">
        <v>19</v>
      </c>
      <c r="B8" s="2"/>
      <c r="C8" s="2"/>
      <c r="D8" s="6"/>
      <c r="E8" s="2"/>
      <c r="F8" s="2"/>
      <c r="G8" s="2"/>
      <c r="H8" s="2"/>
      <c r="I8" s="2"/>
      <c r="J8" s="2"/>
    </row>
    <row r="9" spans="1:10" x14ac:dyDescent="0.2">
      <c r="A9" s="7" t="s">
        <v>2</v>
      </c>
      <c r="B9" s="7" t="s">
        <v>3</v>
      </c>
      <c r="C9" s="7" t="s">
        <v>4</v>
      </c>
      <c r="D9" s="6"/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</row>
    <row r="10" spans="1:10" x14ac:dyDescent="0.2">
      <c r="A10" s="2" t="s">
        <v>20</v>
      </c>
      <c r="B10" s="2" t="s">
        <v>21</v>
      </c>
      <c r="C10" s="2">
        <v>38</v>
      </c>
      <c r="D10" s="6">
        <v>0.17</v>
      </c>
      <c r="E10" s="2" t="s">
        <v>22</v>
      </c>
      <c r="F10" s="2" t="s">
        <v>14</v>
      </c>
      <c r="G10" s="2" t="s">
        <v>23</v>
      </c>
      <c r="H10" s="10">
        <v>0.72916666666666663</v>
      </c>
      <c r="I10" s="10">
        <v>0.8125</v>
      </c>
      <c r="J10" s="12">
        <v>8.3333333333333329E-2</v>
      </c>
    </row>
    <row r="11" spans="1:10" x14ac:dyDescent="0.2">
      <c r="A11" s="2" t="s">
        <v>24</v>
      </c>
      <c r="B11" s="2" t="s">
        <v>25</v>
      </c>
      <c r="C11" s="2">
        <v>50</v>
      </c>
      <c r="D11" s="6">
        <v>0.23</v>
      </c>
      <c r="E11" s="2" t="s">
        <v>26</v>
      </c>
      <c r="F11" s="2" t="s">
        <v>27</v>
      </c>
      <c r="G11" s="2" t="s">
        <v>23</v>
      </c>
      <c r="H11" s="10">
        <v>0.58333333333333337</v>
      </c>
      <c r="I11" s="10">
        <v>0.70833333333333337</v>
      </c>
      <c r="J11" s="12">
        <v>0.125</v>
      </c>
    </row>
    <row r="12" spans="1:10" x14ac:dyDescent="0.2">
      <c r="A12" s="2" t="s">
        <v>28</v>
      </c>
      <c r="B12" s="2" t="s">
        <v>29</v>
      </c>
      <c r="C12" s="2">
        <v>40</v>
      </c>
      <c r="D12" s="6">
        <v>0.18</v>
      </c>
      <c r="E12" s="2" t="s">
        <v>22</v>
      </c>
      <c r="F12" s="2" t="s">
        <v>14</v>
      </c>
      <c r="G12" s="2" t="s">
        <v>23</v>
      </c>
      <c r="H12" s="10">
        <v>0.72916666666666663</v>
      </c>
      <c r="I12" s="10">
        <v>0.8125</v>
      </c>
      <c r="J12" s="12">
        <v>8.3333333333333329E-2</v>
      </c>
    </row>
    <row r="13" spans="1:10" x14ac:dyDescent="0.2">
      <c r="A13" s="5" t="s">
        <v>30</v>
      </c>
      <c r="B13" s="2"/>
      <c r="C13" s="2"/>
      <c r="D13" s="6"/>
      <c r="E13" s="2"/>
      <c r="F13" s="2"/>
      <c r="G13" s="2"/>
      <c r="H13" s="2"/>
      <c r="I13" s="2"/>
      <c r="J13" s="2"/>
    </row>
    <row r="14" spans="1:10" x14ac:dyDescent="0.2">
      <c r="A14" s="7" t="s">
        <v>2</v>
      </c>
      <c r="B14" s="7" t="s">
        <v>3</v>
      </c>
      <c r="C14" s="7" t="s">
        <v>4</v>
      </c>
      <c r="D14" s="6"/>
      <c r="E14" s="7" t="s">
        <v>5</v>
      </c>
      <c r="F14" s="7" t="s">
        <v>6</v>
      </c>
      <c r="G14" s="7" t="s">
        <v>7</v>
      </c>
      <c r="H14" s="7" t="s">
        <v>8</v>
      </c>
      <c r="I14" s="7" t="s">
        <v>9</v>
      </c>
      <c r="J14" s="7" t="s">
        <v>10</v>
      </c>
    </row>
    <row r="15" spans="1:10" x14ac:dyDescent="0.2">
      <c r="A15" s="2" t="s">
        <v>16</v>
      </c>
      <c r="B15" s="2" t="s">
        <v>17</v>
      </c>
      <c r="C15" s="15">
        <v>19</v>
      </c>
      <c r="D15" s="16">
        <v>0.09</v>
      </c>
      <c r="E15" s="2" t="s">
        <v>18</v>
      </c>
      <c r="F15" s="2" t="s">
        <v>14</v>
      </c>
      <c r="G15" s="2" t="s">
        <v>31</v>
      </c>
      <c r="H15" s="10">
        <v>0.4375</v>
      </c>
      <c r="I15" s="10">
        <v>0.52083333333333337</v>
      </c>
      <c r="J15" s="12">
        <v>8.3333333333333329E-2</v>
      </c>
    </row>
    <row r="16" spans="1:10" x14ac:dyDescent="0.2">
      <c r="A16" s="2" t="s">
        <v>32</v>
      </c>
      <c r="B16" s="2" t="s">
        <v>33</v>
      </c>
      <c r="C16" s="15">
        <v>69</v>
      </c>
      <c r="D16" s="16">
        <v>0.32</v>
      </c>
      <c r="E16" s="2" t="s">
        <v>34</v>
      </c>
      <c r="F16" s="2" t="s">
        <v>14</v>
      </c>
      <c r="G16" s="2" t="s">
        <v>31</v>
      </c>
      <c r="H16" s="10">
        <v>0.35416666666666669</v>
      </c>
      <c r="I16" s="10">
        <v>0.4375</v>
      </c>
      <c r="J16" s="12">
        <v>8.3333333333333329E-2</v>
      </c>
    </row>
    <row r="17" spans="1:10" x14ac:dyDescent="0.2">
      <c r="A17" s="5" t="s">
        <v>35</v>
      </c>
      <c r="B17" s="2"/>
      <c r="C17" s="2"/>
      <c r="D17" s="6"/>
      <c r="E17" s="2"/>
      <c r="F17" s="2"/>
      <c r="G17" s="2"/>
      <c r="H17" s="2"/>
      <c r="I17" s="2"/>
      <c r="J17" s="2"/>
    </row>
    <row r="18" spans="1:10" x14ac:dyDescent="0.2">
      <c r="A18" s="7" t="s">
        <v>2</v>
      </c>
      <c r="B18" s="7" t="s">
        <v>3</v>
      </c>
      <c r="C18" s="7" t="s">
        <v>4</v>
      </c>
      <c r="D18" s="6"/>
      <c r="E18" s="7" t="s">
        <v>5</v>
      </c>
      <c r="F18" s="7" t="s">
        <v>6</v>
      </c>
      <c r="G18" s="7" t="s">
        <v>7</v>
      </c>
      <c r="H18" s="7" t="s">
        <v>8</v>
      </c>
      <c r="I18" s="7" t="s">
        <v>9</v>
      </c>
      <c r="J18" s="7" t="s">
        <v>10</v>
      </c>
    </row>
    <row r="19" spans="1:10" x14ac:dyDescent="0.2">
      <c r="A19" s="2" t="s">
        <v>36</v>
      </c>
      <c r="B19" s="2" t="s">
        <v>37</v>
      </c>
      <c r="C19" s="2">
        <v>75</v>
      </c>
      <c r="D19" s="6">
        <v>0.34</v>
      </c>
      <c r="E19" s="2" t="s">
        <v>38</v>
      </c>
      <c r="F19" s="2" t="s">
        <v>14</v>
      </c>
      <c r="G19" s="2" t="s">
        <v>39</v>
      </c>
      <c r="H19" s="10">
        <v>0.58333333333333337</v>
      </c>
      <c r="I19" s="10">
        <v>0.625</v>
      </c>
      <c r="J19" s="12">
        <v>4.1666666666666664E-2</v>
      </c>
    </row>
    <row r="21" spans="1:10" x14ac:dyDescent="0.2">
      <c r="A21" s="14" t="s">
        <v>59</v>
      </c>
      <c r="B21" s="14"/>
      <c r="C21" s="14"/>
      <c r="D21" s="14"/>
      <c r="E21" s="14"/>
      <c r="F21" s="14"/>
      <c r="G21" s="14"/>
      <c r="H21" s="14"/>
      <c r="I21" s="14"/>
      <c r="J21" s="14"/>
    </row>
    <row r="23" spans="1:10" x14ac:dyDescent="0.2">
      <c r="A23" s="1" t="s">
        <v>0</v>
      </c>
      <c r="B23" s="17"/>
      <c r="C23" s="17"/>
      <c r="D23" s="18"/>
      <c r="E23" s="17"/>
      <c r="F23" s="17"/>
      <c r="G23" s="17"/>
      <c r="H23" s="17"/>
      <c r="I23" s="17"/>
      <c r="J23" s="17"/>
    </row>
    <row r="24" spans="1:10" x14ac:dyDescent="0.2">
      <c r="A24" s="5" t="s">
        <v>1</v>
      </c>
      <c r="D24" s="19"/>
    </row>
    <row r="25" spans="1:10" x14ac:dyDescent="0.2">
      <c r="A25" s="13" t="s">
        <v>2</v>
      </c>
      <c r="B25" s="13" t="s">
        <v>3</v>
      </c>
      <c r="C25" s="13" t="s">
        <v>4</v>
      </c>
      <c r="D25" s="20"/>
      <c r="E25" s="13" t="s">
        <v>5</v>
      </c>
      <c r="F25" s="13" t="s">
        <v>6</v>
      </c>
      <c r="G25" s="13" t="s">
        <v>7</v>
      </c>
      <c r="H25" s="13" t="s">
        <v>8</v>
      </c>
      <c r="I25" s="13" t="s">
        <v>9</v>
      </c>
      <c r="J25" s="13" t="s">
        <v>10</v>
      </c>
    </row>
    <row r="26" spans="1:10" x14ac:dyDescent="0.2">
      <c r="A26" t="s">
        <v>42</v>
      </c>
      <c r="B26" t="s">
        <v>43</v>
      </c>
      <c r="C26">
        <v>81</v>
      </c>
      <c r="D26" s="19">
        <f>C26/180</f>
        <v>0.45</v>
      </c>
      <c r="E26" t="s">
        <v>44</v>
      </c>
      <c r="F26" t="s">
        <v>45</v>
      </c>
      <c r="G26" t="s">
        <v>15</v>
      </c>
      <c r="H26" s="9">
        <v>0.47916666666666669</v>
      </c>
      <c r="I26" s="9">
        <v>0.52083333333333337</v>
      </c>
      <c r="J26" s="11">
        <v>4.1666666666666664E-2</v>
      </c>
    </row>
    <row r="27" spans="1:10" x14ac:dyDescent="0.2">
      <c r="A27" s="5" t="s">
        <v>19</v>
      </c>
      <c r="D27" s="19"/>
    </row>
    <row r="28" spans="1:10" x14ac:dyDescent="0.2">
      <c r="A28" s="13" t="s">
        <v>2</v>
      </c>
      <c r="B28" s="13" t="s">
        <v>3</v>
      </c>
      <c r="C28" s="13" t="s">
        <v>4</v>
      </c>
      <c r="D28" s="20"/>
      <c r="E28" s="13" t="s">
        <v>5</v>
      </c>
      <c r="F28" s="13" t="s">
        <v>6</v>
      </c>
      <c r="G28" s="13" t="s">
        <v>7</v>
      </c>
      <c r="H28" s="13" t="s">
        <v>8</v>
      </c>
      <c r="I28" s="13" t="s">
        <v>9</v>
      </c>
      <c r="J28" s="13" t="s">
        <v>10</v>
      </c>
    </row>
    <row r="29" spans="1:10" x14ac:dyDescent="0.2">
      <c r="A29" t="s">
        <v>46</v>
      </c>
      <c r="B29" t="s">
        <v>47</v>
      </c>
      <c r="C29" s="21">
        <v>55</v>
      </c>
      <c r="D29" s="22">
        <f>55/180</f>
        <v>0.30555555555555558</v>
      </c>
      <c r="E29" t="s">
        <v>48</v>
      </c>
      <c r="F29" t="s">
        <v>45</v>
      </c>
      <c r="G29" t="s">
        <v>23</v>
      </c>
      <c r="H29" s="9">
        <v>0.625</v>
      </c>
      <c r="I29" s="9">
        <v>0.70833333333333337</v>
      </c>
      <c r="J29" s="11">
        <v>8.3333333333333329E-2</v>
      </c>
    </row>
    <row r="30" spans="1:10" x14ac:dyDescent="0.2">
      <c r="A30" t="s">
        <v>46</v>
      </c>
      <c r="B30" t="s">
        <v>49</v>
      </c>
      <c r="C30" s="21">
        <v>63</v>
      </c>
      <c r="D30" s="22">
        <f>63/180</f>
        <v>0.35</v>
      </c>
      <c r="E30" t="s">
        <v>50</v>
      </c>
      <c r="F30" t="s">
        <v>45</v>
      </c>
      <c r="G30" t="s">
        <v>23</v>
      </c>
      <c r="H30" s="9">
        <v>0.54166666666666663</v>
      </c>
      <c r="I30" s="9">
        <v>0.625</v>
      </c>
      <c r="J30" s="11">
        <v>8.3333333333333329E-2</v>
      </c>
    </row>
    <row r="31" spans="1:10" x14ac:dyDescent="0.2">
      <c r="A31" t="s">
        <v>46</v>
      </c>
      <c r="B31" t="s">
        <v>51</v>
      </c>
      <c r="C31" s="21">
        <v>57</v>
      </c>
      <c r="D31" s="22">
        <f>57/180</f>
        <v>0.31666666666666665</v>
      </c>
      <c r="E31" t="s">
        <v>52</v>
      </c>
      <c r="F31" t="s">
        <v>45</v>
      </c>
      <c r="G31" t="s">
        <v>23</v>
      </c>
      <c r="H31" s="9">
        <v>0.41666666666666669</v>
      </c>
      <c r="I31" s="9">
        <v>0.5</v>
      </c>
      <c r="J31" s="11">
        <v>8.3333333333333329E-2</v>
      </c>
    </row>
    <row r="32" spans="1:10" x14ac:dyDescent="0.2">
      <c r="A32" t="s">
        <v>46</v>
      </c>
      <c r="B32" t="s">
        <v>53</v>
      </c>
      <c r="C32" s="21">
        <v>69</v>
      </c>
      <c r="D32" s="22">
        <f>69/180</f>
        <v>0.38333333333333336</v>
      </c>
      <c r="E32" t="s">
        <v>54</v>
      </c>
      <c r="F32" t="s">
        <v>45</v>
      </c>
      <c r="G32" t="s">
        <v>23</v>
      </c>
      <c r="H32" s="9">
        <v>0.33333333333333331</v>
      </c>
      <c r="I32" s="9">
        <v>0.41666666666666669</v>
      </c>
      <c r="J32" s="11">
        <v>8.3333333333333329E-2</v>
      </c>
    </row>
    <row r="33" spans="1:10" x14ac:dyDescent="0.2">
      <c r="A33" s="5" t="s">
        <v>30</v>
      </c>
      <c r="C33" s="21"/>
      <c r="D33" s="22"/>
    </row>
    <row r="34" spans="1:10" x14ac:dyDescent="0.2">
      <c r="A34" s="13" t="s">
        <v>2</v>
      </c>
      <c r="B34" s="13" t="s">
        <v>3</v>
      </c>
      <c r="C34" s="23" t="s">
        <v>4</v>
      </c>
      <c r="D34" s="24"/>
      <c r="E34" s="13" t="s">
        <v>5</v>
      </c>
      <c r="F34" s="13" t="s">
        <v>6</v>
      </c>
      <c r="G34" s="13" t="s">
        <v>7</v>
      </c>
      <c r="H34" s="13" t="s">
        <v>8</v>
      </c>
      <c r="I34" s="13" t="s">
        <v>9</v>
      </c>
      <c r="J34" s="13" t="s">
        <v>10</v>
      </c>
    </row>
    <row r="35" spans="1:10" x14ac:dyDescent="0.2">
      <c r="A35" t="s">
        <v>46</v>
      </c>
      <c r="B35" t="s">
        <v>49</v>
      </c>
      <c r="C35" s="21">
        <v>63</v>
      </c>
      <c r="D35" s="22">
        <f>63/180</f>
        <v>0.35</v>
      </c>
      <c r="E35" t="s">
        <v>50</v>
      </c>
      <c r="F35" t="s">
        <v>45</v>
      </c>
      <c r="G35" t="s">
        <v>31</v>
      </c>
      <c r="H35" s="9">
        <v>0.58333333333333337</v>
      </c>
      <c r="I35" s="9">
        <v>0.66666666666666663</v>
      </c>
      <c r="J35" s="11">
        <v>8.3333333333333329E-2</v>
      </c>
    </row>
    <row r="36" spans="1:10" x14ac:dyDescent="0.2">
      <c r="A36" t="s">
        <v>46</v>
      </c>
      <c r="B36" t="s">
        <v>53</v>
      </c>
      <c r="C36" s="21">
        <v>69</v>
      </c>
      <c r="D36" s="22">
        <f>69/180</f>
        <v>0.38333333333333336</v>
      </c>
      <c r="E36" t="s">
        <v>54</v>
      </c>
      <c r="F36" t="s">
        <v>45</v>
      </c>
      <c r="G36" t="s">
        <v>31</v>
      </c>
      <c r="H36" s="9">
        <v>0.54166666666666663</v>
      </c>
      <c r="I36" s="9">
        <v>0.58333333333333337</v>
      </c>
      <c r="J36" s="11">
        <v>4.1666666666666664E-2</v>
      </c>
    </row>
    <row r="37" spans="1:10" x14ac:dyDescent="0.2">
      <c r="A37" t="s">
        <v>42</v>
      </c>
      <c r="B37" t="s">
        <v>55</v>
      </c>
      <c r="C37">
        <v>54</v>
      </c>
      <c r="D37" s="19">
        <f t="shared" ref="D37:D39" si="0">C37/180</f>
        <v>0.3</v>
      </c>
      <c r="E37" t="s">
        <v>56</v>
      </c>
      <c r="F37" t="s">
        <v>45</v>
      </c>
      <c r="G37" t="s">
        <v>31</v>
      </c>
      <c r="H37" s="9">
        <v>0.41666666666666669</v>
      </c>
      <c r="I37" s="9">
        <v>0.5</v>
      </c>
      <c r="J37" s="11">
        <v>8.3333333333333329E-2</v>
      </c>
    </row>
    <row r="38" spans="1:10" x14ac:dyDescent="0.2">
      <c r="A38" t="s">
        <v>42</v>
      </c>
      <c r="B38" t="s">
        <v>43</v>
      </c>
      <c r="C38">
        <v>81</v>
      </c>
      <c r="D38" s="19">
        <f t="shared" si="0"/>
        <v>0.45</v>
      </c>
      <c r="E38" t="s">
        <v>44</v>
      </c>
      <c r="F38" t="s">
        <v>45</v>
      </c>
      <c r="G38" t="s">
        <v>31</v>
      </c>
      <c r="H38" s="9">
        <v>0.33333333333333331</v>
      </c>
      <c r="I38" s="9">
        <v>0.41666666666666669</v>
      </c>
      <c r="J38" s="11">
        <v>8.3333333333333329E-2</v>
      </c>
    </row>
    <row r="39" spans="1:10" x14ac:dyDescent="0.2">
      <c r="A39" t="s">
        <v>42</v>
      </c>
      <c r="B39" t="s">
        <v>57</v>
      </c>
      <c r="C39">
        <v>54</v>
      </c>
      <c r="D39" s="19">
        <f t="shared" si="0"/>
        <v>0.3</v>
      </c>
      <c r="E39" t="s">
        <v>58</v>
      </c>
      <c r="F39" t="s">
        <v>45</v>
      </c>
      <c r="G39" t="s">
        <v>31</v>
      </c>
      <c r="H39" s="9">
        <v>0.66666666666666663</v>
      </c>
      <c r="I39" s="9">
        <v>0.75</v>
      </c>
      <c r="J39" s="11">
        <v>8.3333333333333329E-2</v>
      </c>
    </row>
    <row r="40" spans="1:10" x14ac:dyDescent="0.2">
      <c r="A40" s="5" t="s">
        <v>35</v>
      </c>
      <c r="D40" s="19"/>
    </row>
    <row r="41" spans="1:10" x14ac:dyDescent="0.2">
      <c r="A41" s="13" t="s">
        <v>2</v>
      </c>
      <c r="B41" s="13" t="s">
        <v>3</v>
      </c>
      <c r="C41" s="13" t="s">
        <v>4</v>
      </c>
      <c r="D41" s="20"/>
      <c r="E41" s="13" t="s">
        <v>5</v>
      </c>
      <c r="F41" s="13" t="s">
        <v>6</v>
      </c>
      <c r="G41" s="13" t="s">
        <v>7</v>
      </c>
      <c r="H41" s="13" t="s">
        <v>8</v>
      </c>
      <c r="I41" s="13" t="s">
        <v>9</v>
      </c>
      <c r="J41" s="13" t="s">
        <v>10</v>
      </c>
    </row>
    <row r="42" spans="1:10" x14ac:dyDescent="0.2">
      <c r="A42" t="s">
        <v>42</v>
      </c>
      <c r="B42" t="s">
        <v>57</v>
      </c>
      <c r="C42">
        <v>54</v>
      </c>
      <c r="D42" s="19">
        <f>C42/180</f>
        <v>0.3</v>
      </c>
      <c r="E42" t="s">
        <v>58</v>
      </c>
      <c r="F42" t="s">
        <v>45</v>
      </c>
      <c r="G42" t="s">
        <v>39</v>
      </c>
      <c r="H42" s="9">
        <v>0.375</v>
      </c>
      <c r="I42" s="9">
        <v>0.45833333333333331</v>
      </c>
      <c r="J42" s="11">
        <v>8.3333333333333329E-2</v>
      </c>
    </row>
    <row r="44" spans="1:10" x14ac:dyDescent="0.2">
      <c r="A44" s="14" t="s">
        <v>79</v>
      </c>
      <c r="B44" s="14"/>
      <c r="C44" s="14"/>
      <c r="D44" s="14"/>
      <c r="E44" s="14"/>
      <c r="F44" s="14"/>
      <c r="G44" s="14"/>
      <c r="H44" s="14"/>
      <c r="I44" s="14"/>
      <c r="J44" s="14"/>
    </row>
    <row r="46" spans="1:10" x14ac:dyDescent="0.2">
      <c r="A46" s="1" t="s">
        <v>0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x14ac:dyDescent="0.2">
      <c r="A47" s="5" t="s">
        <v>1</v>
      </c>
      <c r="D47" s="19"/>
    </row>
    <row r="48" spans="1:10" x14ac:dyDescent="0.2">
      <c r="A48" s="13" t="s">
        <v>2</v>
      </c>
      <c r="B48" s="13" t="s">
        <v>3</v>
      </c>
      <c r="C48" s="13" t="s">
        <v>4</v>
      </c>
      <c r="D48" s="19"/>
      <c r="E48" s="13" t="s">
        <v>5</v>
      </c>
      <c r="F48" s="13" t="s">
        <v>6</v>
      </c>
      <c r="G48" s="13" t="s">
        <v>7</v>
      </c>
      <c r="H48" s="13" t="s">
        <v>8</v>
      </c>
      <c r="I48" s="13" t="s">
        <v>9</v>
      </c>
      <c r="J48" s="13" t="s">
        <v>10</v>
      </c>
    </row>
    <row r="49" spans="1:10" x14ac:dyDescent="0.2">
      <c r="A49" t="s">
        <v>60</v>
      </c>
      <c r="B49" t="s">
        <v>61</v>
      </c>
      <c r="C49" s="21">
        <v>63</v>
      </c>
      <c r="D49" s="22">
        <f>63/168</f>
        <v>0.375</v>
      </c>
      <c r="E49" t="s">
        <v>62</v>
      </c>
      <c r="F49" t="s">
        <v>63</v>
      </c>
      <c r="G49" t="s">
        <v>15</v>
      </c>
      <c r="H49" s="9">
        <v>0.58333333333333337</v>
      </c>
      <c r="I49" s="9">
        <v>0.66666666666666663</v>
      </c>
      <c r="J49" s="11">
        <v>8.3333333333333329E-2</v>
      </c>
    </row>
    <row r="50" spans="1:10" x14ac:dyDescent="0.2">
      <c r="A50" t="s">
        <v>64</v>
      </c>
      <c r="B50" t="s">
        <v>65</v>
      </c>
      <c r="C50" s="21">
        <v>102</v>
      </c>
      <c r="D50" s="22">
        <f>102/168</f>
        <v>0.6071428571428571</v>
      </c>
      <c r="E50" t="s">
        <v>66</v>
      </c>
      <c r="F50" t="s">
        <v>63</v>
      </c>
      <c r="G50" t="s">
        <v>15</v>
      </c>
      <c r="H50" s="9">
        <v>0.39583333333333331</v>
      </c>
      <c r="I50" s="9">
        <v>0.4375</v>
      </c>
      <c r="J50" s="11">
        <v>4.1666666666666664E-2</v>
      </c>
    </row>
    <row r="51" spans="1:10" x14ac:dyDescent="0.2">
      <c r="A51" s="5" t="s">
        <v>19</v>
      </c>
      <c r="C51" s="21"/>
      <c r="D51" s="22"/>
    </row>
    <row r="52" spans="1:10" x14ac:dyDescent="0.2">
      <c r="A52" s="13" t="s">
        <v>2</v>
      </c>
      <c r="B52" s="13" t="s">
        <v>3</v>
      </c>
      <c r="C52" s="23" t="s">
        <v>4</v>
      </c>
      <c r="D52" s="22"/>
      <c r="E52" s="13" t="s">
        <v>5</v>
      </c>
      <c r="F52" s="13" t="s">
        <v>6</v>
      </c>
      <c r="G52" s="13" t="s">
        <v>7</v>
      </c>
      <c r="H52" s="13" t="s">
        <v>8</v>
      </c>
      <c r="I52" s="13" t="s">
        <v>9</v>
      </c>
      <c r="J52" s="13" t="s">
        <v>10</v>
      </c>
    </row>
    <row r="53" spans="1:10" x14ac:dyDescent="0.2">
      <c r="A53" t="s">
        <v>67</v>
      </c>
      <c r="B53" t="s">
        <v>68</v>
      </c>
      <c r="C53" s="21">
        <v>60</v>
      </c>
      <c r="D53" s="22">
        <f t="shared" ref="D53:D67" si="1">C53/168</f>
        <v>0.35714285714285715</v>
      </c>
      <c r="E53" t="s">
        <v>69</v>
      </c>
      <c r="F53" t="s">
        <v>63</v>
      </c>
      <c r="G53" t="s">
        <v>23</v>
      </c>
      <c r="H53" s="9">
        <v>0.64583333333333337</v>
      </c>
      <c r="I53" s="9">
        <v>0.72916666666666663</v>
      </c>
      <c r="J53" s="11">
        <v>8.3333333333333329E-2</v>
      </c>
    </row>
    <row r="54" spans="1:10" x14ac:dyDescent="0.2">
      <c r="A54" s="5" t="s">
        <v>30</v>
      </c>
      <c r="C54" s="21"/>
      <c r="D54" s="22"/>
    </row>
    <row r="55" spans="1:10" x14ac:dyDescent="0.2">
      <c r="A55" s="13" t="s">
        <v>2</v>
      </c>
      <c r="B55" s="13" t="s">
        <v>3</v>
      </c>
      <c r="C55" s="23" t="s">
        <v>4</v>
      </c>
      <c r="D55" s="22"/>
      <c r="E55" s="13" t="s">
        <v>5</v>
      </c>
      <c r="F55" s="13" t="s">
        <v>6</v>
      </c>
      <c r="G55" s="13" t="s">
        <v>7</v>
      </c>
      <c r="H55" s="13" t="s">
        <v>8</v>
      </c>
      <c r="I55" s="13" t="s">
        <v>9</v>
      </c>
      <c r="J55" s="13" t="s">
        <v>10</v>
      </c>
    </row>
    <row r="56" spans="1:10" x14ac:dyDescent="0.2">
      <c r="A56" t="s">
        <v>70</v>
      </c>
      <c r="B56" t="s">
        <v>71</v>
      </c>
      <c r="C56" s="21">
        <v>80</v>
      </c>
      <c r="D56" s="22">
        <f t="shared" si="1"/>
        <v>0.47619047619047616</v>
      </c>
      <c r="E56" t="s">
        <v>72</v>
      </c>
      <c r="F56" t="s">
        <v>63</v>
      </c>
      <c r="G56" t="s">
        <v>31</v>
      </c>
      <c r="H56" s="9">
        <v>0.4375</v>
      </c>
      <c r="I56" s="9">
        <v>0.52083333333333337</v>
      </c>
      <c r="J56" s="11">
        <v>8.3333333333333329E-2</v>
      </c>
    </row>
    <row r="57" spans="1:10" x14ac:dyDescent="0.2">
      <c r="A57" t="s">
        <v>64</v>
      </c>
      <c r="B57" t="s">
        <v>65</v>
      </c>
      <c r="C57" s="21">
        <v>102</v>
      </c>
      <c r="D57" s="22">
        <f>102/168</f>
        <v>0.6071428571428571</v>
      </c>
      <c r="E57" t="s">
        <v>66</v>
      </c>
      <c r="F57" t="s">
        <v>63</v>
      </c>
      <c r="G57" t="s">
        <v>31</v>
      </c>
      <c r="H57" s="9">
        <v>0.625</v>
      </c>
      <c r="I57" s="9">
        <v>0.66666666666666663</v>
      </c>
      <c r="J57" s="11">
        <v>4.1666666666666664E-2</v>
      </c>
    </row>
    <row r="58" spans="1:10" x14ac:dyDescent="0.2">
      <c r="A58" t="s">
        <v>20</v>
      </c>
      <c r="B58" t="s">
        <v>73</v>
      </c>
      <c r="C58" s="21">
        <v>40</v>
      </c>
      <c r="D58" s="22">
        <f t="shared" si="1"/>
        <v>0.23809523809523808</v>
      </c>
      <c r="E58" t="s">
        <v>74</v>
      </c>
      <c r="F58" t="s">
        <v>63</v>
      </c>
      <c r="G58" t="s">
        <v>31</v>
      </c>
      <c r="H58" s="9">
        <v>0.72916666666666663</v>
      </c>
      <c r="I58" s="9">
        <v>0.8125</v>
      </c>
      <c r="J58" s="11">
        <v>8.3333333333333329E-2</v>
      </c>
    </row>
    <row r="59" spans="1:10" x14ac:dyDescent="0.2">
      <c r="B59" t="s">
        <v>75</v>
      </c>
      <c r="C59">
        <v>30</v>
      </c>
      <c r="D59" s="19">
        <f t="shared" si="1"/>
        <v>0.17857142857142858</v>
      </c>
      <c r="F59" t="s">
        <v>63</v>
      </c>
      <c r="G59" t="s">
        <v>31</v>
      </c>
      <c r="H59" s="9">
        <v>0.66666666666666663</v>
      </c>
      <c r="I59" s="9">
        <v>0.70833333333333337</v>
      </c>
      <c r="J59" s="11">
        <v>4.1666666666666664E-2</v>
      </c>
    </row>
    <row r="60" spans="1:10" x14ac:dyDescent="0.2">
      <c r="A60" t="s">
        <v>60</v>
      </c>
      <c r="B60" t="s">
        <v>61</v>
      </c>
      <c r="C60">
        <v>25</v>
      </c>
      <c r="D60" s="19">
        <f t="shared" si="1"/>
        <v>0.14880952380952381</v>
      </c>
      <c r="E60" t="s">
        <v>62</v>
      </c>
      <c r="F60" t="s">
        <v>63</v>
      </c>
      <c r="G60" t="s">
        <v>31</v>
      </c>
      <c r="H60" s="9">
        <v>0.54166666666666663</v>
      </c>
      <c r="I60" s="9">
        <v>0.625</v>
      </c>
      <c r="J60" s="11">
        <v>8.3333333333333329E-2</v>
      </c>
    </row>
    <row r="61" spans="1:10" x14ac:dyDescent="0.2">
      <c r="A61" s="5" t="s">
        <v>35</v>
      </c>
      <c r="D61" s="19"/>
    </row>
    <row r="62" spans="1:10" x14ac:dyDescent="0.2">
      <c r="A62" s="13" t="s">
        <v>2</v>
      </c>
      <c r="B62" s="13" t="s">
        <v>3</v>
      </c>
      <c r="C62" s="13" t="s">
        <v>4</v>
      </c>
      <c r="D62" s="19"/>
      <c r="E62" s="13" t="s">
        <v>5</v>
      </c>
      <c r="F62" s="13" t="s">
        <v>6</v>
      </c>
      <c r="G62" s="13" t="s">
        <v>7</v>
      </c>
      <c r="H62" s="13" t="s">
        <v>8</v>
      </c>
      <c r="I62" s="13" t="s">
        <v>9</v>
      </c>
      <c r="J62" s="13" t="s">
        <v>10</v>
      </c>
    </row>
    <row r="63" spans="1:10" x14ac:dyDescent="0.2">
      <c r="A63" t="s">
        <v>67</v>
      </c>
      <c r="B63" t="s">
        <v>68</v>
      </c>
      <c r="C63">
        <v>60</v>
      </c>
      <c r="D63" s="19">
        <f t="shared" si="1"/>
        <v>0.35714285714285715</v>
      </c>
      <c r="E63" t="s">
        <v>76</v>
      </c>
      <c r="F63" t="s">
        <v>63</v>
      </c>
      <c r="G63" t="s">
        <v>39</v>
      </c>
      <c r="H63" s="9">
        <v>0.4375</v>
      </c>
      <c r="I63" s="9">
        <v>0.52083333333333337</v>
      </c>
      <c r="J63" s="11">
        <v>8.3333333333333329E-2</v>
      </c>
    </row>
    <row r="64" spans="1:10" x14ac:dyDescent="0.2">
      <c r="A64" t="s">
        <v>24</v>
      </c>
      <c r="B64" t="s">
        <v>77</v>
      </c>
      <c r="C64">
        <v>50</v>
      </c>
      <c r="D64" s="19">
        <f t="shared" si="1"/>
        <v>0.29761904761904762</v>
      </c>
      <c r="E64" t="s">
        <v>74</v>
      </c>
      <c r="F64" t="s">
        <v>63</v>
      </c>
      <c r="G64" t="s">
        <v>39</v>
      </c>
      <c r="H64" s="9">
        <v>0.54166666666666663</v>
      </c>
      <c r="I64" s="9">
        <v>0.625</v>
      </c>
      <c r="J64" s="11">
        <v>8.3333333333333329E-2</v>
      </c>
    </row>
    <row r="65" spans="1:10" x14ac:dyDescent="0.2">
      <c r="A65" s="5" t="s">
        <v>40</v>
      </c>
      <c r="D65" s="19"/>
    </row>
    <row r="66" spans="1:10" x14ac:dyDescent="0.2">
      <c r="A66" s="13" t="s">
        <v>2</v>
      </c>
      <c r="B66" s="13" t="s">
        <v>3</v>
      </c>
      <c r="C66" s="13" t="s">
        <v>4</v>
      </c>
      <c r="D66" s="19"/>
      <c r="E66" s="13" t="s">
        <v>5</v>
      </c>
      <c r="F66" s="13" t="s">
        <v>6</v>
      </c>
      <c r="G66" s="13" t="s">
        <v>7</v>
      </c>
      <c r="H66" s="13" t="s">
        <v>8</v>
      </c>
      <c r="I66" s="13" t="s">
        <v>9</v>
      </c>
      <c r="J66" s="13" t="s">
        <v>10</v>
      </c>
    </row>
    <row r="67" spans="1:10" x14ac:dyDescent="0.2">
      <c r="A67" t="s">
        <v>70</v>
      </c>
      <c r="B67" t="s">
        <v>71</v>
      </c>
      <c r="C67">
        <v>80</v>
      </c>
      <c r="D67" s="19">
        <f t="shared" si="1"/>
        <v>0.47619047619047616</v>
      </c>
      <c r="E67" t="s">
        <v>72</v>
      </c>
      <c r="F67" t="s">
        <v>63</v>
      </c>
      <c r="G67" t="s">
        <v>78</v>
      </c>
      <c r="H67" s="9">
        <v>0.45833333333333331</v>
      </c>
      <c r="I67" s="9">
        <v>0.54166666666666663</v>
      </c>
      <c r="J67" s="11">
        <v>8.3333333333333329E-2</v>
      </c>
    </row>
    <row r="69" spans="1:10" x14ac:dyDescent="0.2">
      <c r="A69" s="14" t="s">
        <v>114</v>
      </c>
      <c r="B69" s="14"/>
      <c r="C69" s="14"/>
      <c r="D69" s="14"/>
      <c r="E69" s="14"/>
      <c r="F69" s="14"/>
      <c r="G69" s="14"/>
      <c r="H69" s="14"/>
      <c r="I69" s="14"/>
      <c r="J69" s="14"/>
    </row>
    <row r="71" spans="1:10" x14ac:dyDescent="0.2">
      <c r="A71" s="1" t="s">
        <v>0</v>
      </c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">
      <c r="A72" s="5" t="s">
        <v>1</v>
      </c>
      <c r="D72" s="19"/>
    </row>
    <row r="73" spans="1:10" x14ac:dyDescent="0.2">
      <c r="A73" s="13" t="s">
        <v>2</v>
      </c>
      <c r="B73" s="13" t="s">
        <v>3</v>
      </c>
      <c r="C73" s="13" t="s">
        <v>4</v>
      </c>
      <c r="D73" s="19"/>
      <c r="E73" s="13" t="s">
        <v>5</v>
      </c>
      <c r="F73" s="13" t="s">
        <v>6</v>
      </c>
      <c r="G73" s="13" t="s">
        <v>7</v>
      </c>
      <c r="H73" s="13" t="s">
        <v>8</v>
      </c>
      <c r="I73" s="13" t="s">
        <v>9</v>
      </c>
      <c r="J73" s="13" t="s">
        <v>10</v>
      </c>
    </row>
    <row r="74" spans="1:10" x14ac:dyDescent="0.2">
      <c r="A74" t="s">
        <v>80</v>
      </c>
      <c r="B74" t="s">
        <v>81</v>
      </c>
      <c r="C74" s="21">
        <v>73</v>
      </c>
      <c r="D74" s="22">
        <f>73/126</f>
        <v>0.57936507936507942</v>
      </c>
      <c r="E74" t="s">
        <v>82</v>
      </c>
      <c r="F74" t="s">
        <v>83</v>
      </c>
      <c r="G74" t="s">
        <v>15</v>
      </c>
      <c r="H74" s="9">
        <v>0.35416666666666669</v>
      </c>
      <c r="I74" s="9">
        <v>0.4375</v>
      </c>
      <c r="J74" s="11">
        <v>8.3333333333333329E-2</v>
      </c>
    </row>
    <row r="75" spans="1:10" x14ac:dyDescent="0.2">
      <c r="A75" t="s">
        <v>32</v>
      </c>
      <c r="B75" t="s">
        <v>84</v>
      </c>
      <c r="C75" s="21">
        <v>69</v>
      </c>
      <c r="D75" s="22">
        <f>69/126</f>
        <v>0.54761904761904767</v>
      </c>
      <c r="E75" t="s">
        <v>85</v>
      </c>
      <c r="F75" t="s">
        <v>83</v>
      </c>
      <c r="G75" t="s">
        <v>15</v>
      </c>
      <c r="H75" s="9">
        <v>0.58333333333333337</v>
      </c>
      <c r="I75" s="9">
        <v>0.66666666666666663</v>
      </c>
      <c r="J75" s="11">
        <v>8.3333333333333329E-2</v>
      </c>
    </row>
    <row r="76" spans="1:10" x14ac:dyDescent="0.2">
      <c r="A76" s="5" t="s">
        <v>19</v>
      </c>
      <c r="C76" s="21"/>
      <c r="D76" s="22"/>
    </row>
    <row r="77" spans="1:10" x14ac:dyDescent="0.2">
      <c r="A77" s="13" t="s">
        <v>2</v>
      </c>
      <c r="B77" s="13" t="s">
        <v>3</v>
      </c>
      <c r="C77" s="23" t="s">
        <v>4</v>
      </c>
      <c r="D77" s="22"/>
      <c r="E77" s="13" t="s">
        <v>5</v>
      </c>
      <c r="F77" s="13" t="s">
        <v>6</v>
      </c>
      <c r="G77" s="13" t="s">
        <v>7</v>
      </c>
      <c r="H77" s="13" t="s">
        <v>8</v>
      </c>
      <c r="I77" s="13" t="s">
        <v>9</v>
      </c>
      <c r="J77" s="13" t="s">
        <v>10</v>
      </c>
    </row>
    <row r="78" spans="1:10" x14ac:dyDescent="0.2">
      <c r="A78" t="s">
        <v>16</v>
      </c>
      <c r="B78" t="s">
        <v>86</v>
      </c>
      <c r="C78" s="21">
        <v>71</v>
      </c>
      <c r="D78" s="22">
        <f>71/126</f>
        <v>0.56349206349206349</v>
      </c>
      <c r="E78" t="s">
        <v>87</v>
      </c>
      <c r="F78" t="s">
        <v>83</v>
      </c>
      <c r="G78" t="s">
        <v>23</v>
      </c>
      <c r="H78" s="9">
        <v>0.54166666666666663</v>
      </c>
      <c r="I78" s="9">
        <v>0.625</v>
      </c>
      <c r="J78" s="11">
        <v>8.3333333333333329E-2</v>
      </c>
    </row>
    <row r="79" spans="1:10" x14ac:dyDescent="0.2">
      <c r="A79" t="s">
        <v>16</v>
      </c>
      <c r="B79" t="s">
        <v>88</v>
      </c>
      <c r="C79" s="21">
        <v>84</v>
      </c>
      <c r="D79" s="22">
        <f>84/126</f>
        <v>0.66666666666666663</v>
      </c>
      <c r="E79" t="s">
        <v>89</v>
      </c>
      <c r="F79" t="s">
        <v>83</v>
      </c>
      <c r="G79" t="s">
        <v>23</v>
      </c>
      <c r="H79" s="9">
        <v>0.625</v>
      </c>
      <c r="I79" s="9">
        <v>0.6875</v>
      </c>
      <c r="J79" s="11">
        <v>6.25E-2</v>
      </c>
    </row>
    <row r="80" spans="1:10" x14ac:dyDescent="0.2">
      <c r="A80" t="s">
        <v>80</v>
      </c>
      <c r="B80" t="s">
        <v>90</v>
      </c>
      <c r="C80" s="21">
        <v>73</v>
      </c>
      <c r="D80" s="22">
        <f>73/126</f>
        <v>0.57936507936507942</v>
      </c>
      <c r="E80" t="s">
        <v>91</v>
      </c>
      <c r="F80" t="s">
        <v>83</v>
      </c>
      <c r="G80" t="s">
        <v>23</v>
      </c>
      <c r="H80" s="9">
        <v>0.35416666666666669</v>
      </c>
      <c r="I80" s="9">
        <v>0.4375</v>
      </c>
      <c r="J80" s="11">
        <v>8.3333333333333329E-2</v>
      </c>
    </row>
    <row r="81" spans="1:10" x14ac:dyDescent="0.2">
      <c r="A81" t="s">
        <v>92</v>
      </c>
      <c r="B81" t="s">
        <v>93</v>
      </c>
      <c r="C81" s="21">
        <v>60</v>
      </c>
      <c r="D81" s="22">
        <f t="shared" ref="D81:D98" si="2">C81/126</f>
        <v>0.47619047619047616</v>
      </c>
      <c r="E81" t="s">
        <v>94</v>
      </c>
      <c r="F81" t="s">
        <v>83</v>
      </c>
      <c r="G81" t="s">
        <v>23</v>
      </c>
      <c r="H81" s="9">
        <v>0.4375</v>
      </c>
      <c r="I81" s="9">
        <v>0.52083333333333337</v>
      </c>
      <c r="J81" s="11">
        <v>8.3333333333333329E-2</v>
      </c>
    </row>
    <row r="82" spans="1:10" x14ac:dyDescent="0.2">
      <c r="A82" t="s">
        <v>95</v>
      </c>
      <c r="B82" t="s">
        <v>96</v>
      </c>
      <c r="C82" s="21">
        <v>40</v>
      </c>
      <c r="D82" s="22">
        <f t="shared" si="2"/>
        <v>0.31746031746031744</v>
      </c>
      <c r="E82" t="s">
        <v>97</v>
      </c>
      <c r="F82" t="s">
        <v>83</v>
      </c>
      <c r="G82" t="s">
        <v>23</v>
      </c>
      <c r="H82" s="9">
        <v>0.72916666666666663</v>
      </c>
      <c r="I82" s="9">
        <v>0.77083333333333337</v>
      </c>
      <c r="J82" s="11">
        <v>4.1666666666666664E-2</v>
      </c>
    </row>
    <row r="83" spans="1:10" x14ac:dyDescent="0.2">
      <c r="A83" s="5" t="s">
        <v>30</v>
      </c>
      <c r="C83" s="21"/>
      <c r="D83" s="22"/>
    </row>
    <row r="84" spans="1:10" x14ac:dyDescent="0.2">
      <c r="A84" s="13" t="s">
        <v>2</v>
      </c>
      <c r="B84" s="13" t="s">
        <v>3</v>
      </c>
      <c r="C84" s="23" t="s">
        <v>4</v>
      </c>
      <c r="D84" s="22"/>
      <c r="E84" s="13" t="s">
        <v>5</v>
      </c>
      <c r="F84" s="13" t="s">
        <v>6</v>
      </c>
      <c r="G84" s="13" t="s">
        <v>7</v>
      </c>
      <c r="H84" s="13" t="s">
        <v>8</v>
      </c>
      <c r="I84" s="13" t="s">
        <v>9</v>
      </c>
      <c r="J84" s="13" t="s">
        <v>10</v>
      </c>
    </row>
    <row r="85" spans="1:10" x14ac:dyDescent="0.2">
      <c r="A85" t="s">
        <v>80</v>
      </c>
      <c r="B85" t="s">
        <v>98</v>
      </c>
      <c r="C85" s="21">
        <v>74</v>
      </c>
      <c r="D85" s="22">
        <f>74/126</f>
        <v>0.58730158730158732</v>
      </c>
      <c r="E85" t="s">
        <v>99</v>
      </c>
      <c r="F85" t="s">
        <v>83</v>
      </c>
      <c r="G85" t="s">
        <v>31</v>
      </c>
      <c r="H85" s="9">
        <v>0.4375</v>
      </c>
      <c r="I85" s="9">
        <v>0.52083333333333337</v>
      </c>
      <c r="J85" s="11">
        <v>8.3333333333333329E-2</v>
      </c>
    </row>
    <row r="86" spans="1:10" x14ac:dyDescent="0.2">
      <c r="A86" t="s">
        <v>80</v>
      </c>
      <c r="B86" t="s">
        <v>98</v>
      </c>
      <c r="C86" s="21">
        <v>74</v>
      </c>
      <c r="D86" s="22">
        <f>74/126</f>
        <v>0.58730158730158732</v>
      </c>
      <c r="E86" t="s">
        <v>99</v>
      </c>
      <c r="F86" t="s">
        <v>83</v>
      </c>
      <c r="G86" t="s">
        <v>31</v>
      </c>
      <c r="H86" s="9">
        <v>0.35416666666666669</v>
      </c>
      <c r="I86" s="9">
        <v>0.4375</v>
      </c>
      <c r="J86" s="11">
        <v>8.3333333333333329E-2</v>
      </c>
    </row>
    <row r="87" spans="1:10" x14ac:dyDescent="0.2">
      <c r="A87" t="s">
        <v>100</v>
      </c>
      <c r="B87" t="s">
        <v>101</v>
      </c>
      <c r="C87" s="21">
        <v>63</v>
      </c>
      <c r="D87" s="22">
        <f>63/126</f>
        <v>0.5</v>
      </c>
      <c r="E87" t="s">
        <v>102</v>
      </c>
      <c r="F87" t="s">
        <v>83</v>
      </c>
      <c r="G87" t="s">
        <v>31</v>
      </c>
      <c r="H87" s="9">
        <v>0.72916666666666663</v>
      </c>
      <c r="I87" s="9">
        <v>0.77083333333333337</v>
      </c>
      <c r="J87" s="11">
        <v>4.1666666666666664E-2</v>
      </c>
    </row>
    <row r="88" spans="1:10" x14ac:dyDescent="0.2">
      <c r="A88" t="s">
        <v>28</v>
      </c>
      <c r="B88" t="s">
        <v>103</v>
      </c>
      <c r="C88" s="21">
        <v>30</v>
      </c>
      <c r="D88" s="22">
        <f t="shared" si="2"/>
        <v>0.23809523809523808</v>
      </c>
      <c r="E88" t="s">
        <v>104</v>
      </c>
      <c r="F88" t="s">
        <v>105</v>
      </c>
      <c r="G88" t="s">
        <v>31</v>
      </c>
      <c r="H88" s="9">
        <v>0.5625</v>
      </c>
      <c r="I88" s="9">
        <v>0.6875</v>
      </c>
      <c r="J88" s="11">
        <v>0.125</v>
      </c>
    </row>
    <row r="89" spans="1:10" x14ac:dyDescent="0.2">
      <c r="A89" s="5" t="s">
        <v>35</v>
      </c>
      <c r="C89" s="21"/>
      <c r="D89" s="22"/>
    </row>
    <row r="90" spans="1:10" x14ac:dyDescent="0.2">
      <c r="A90" s="13" t="s">
        <v>2</v>
      </c>
      <c r="B90" s="13" t="s">
        <v>3</v>
      </c>
      <c r="C90" s="23" t="s">
        <v>4</v>
      </c>
      <c r="D90" s="22"/>
      <c r="E90" s="13" t="s">
        <v>5</v>
      </c>
      <c r="F90" s="13" t="s">
        <v>6</v>
      </c>
      <c r="G90" s="13" t="s">
        <v>7</v>
      </c>
      <c r="H90" s="13" t="s">
        <v>8</v>
      </c>
      <c r="I90" s="13" t="s">
        <v>9</v>
      </c>
      <c r="J90" s="13" t="s">
        <v>10</v>
      </c>
    </row>
    <row r="91" spans="1:10" x14ac:dyDescent="0.2">
      <c r="A91" t="s">
        <v>16</v>
      </c>
      <c r="B91" t="s">
        <v>86</v>
      </c>
      <c r="C91" s="21">
        <v>71</v>
      </c>
      <c r="D91" s="22">
        <f>71/126</f>
        <v>0.56349206349206349</v>
      </c>
      <c r="E91" t="s">
        <v>87</v>
      </c>
      <c r="F91" t="s">
        <v>83</v>
      </c>
      <c r="G91" t="s">
        <v>39</v>
      </c>
      <c r="H91" s="9">
        <v>0.54166666666666663</v>
      </c>
      <c r="I91" s="9">
        <v>0.625</v>
      </c>
      <c r="J91" s="11">
        <v>8.3333333333333329E-2</v>
      </c>
    </row>
    <row r="92" spans="1:10" x14ac:dyDescent="0.2">
      <c r="A92" t="s">
        <v>16</v>
      </c>
      <c r="B92" t="s">
        <v>88</v>
      </c>
      <c r="C92" s="21">
        <v>84</v>
      </c>
      <c r="D92" s="22">
        <f>84/126</f>
        <v>0.66666666666666663</v>
      </c>
      <c r="E92" t="s">
        <v>89</v>
      </c>
      <c r="F92" t="s">
        <v>83</v>
      </c>
      <c r="G92" t="s">
        <v>39</v>
      </c>
      <c r="H92" s="9">
        <v>0.625</v>
      </c>
      <c r="I92" s="9">
        <v>0.6875</v>
      </c>
      <c r="J92" s="11">
        <v>6.25E-2</v>
      </c>
    </row>
    <row r="93" spans="1:10" x14ac:dyDescent="0.2">
      <c r="A93" t="s">
        <v>80</v>
      </c>
      <c r="B93" t="s">
        <v>106</v>
      </c>
      <c r="C93" s="21">
        <v>71</v>
      </c>
      <c r="D93" s="22">
        <f>71/126</f>
        <v>0.56349206349206349</v>
      </c>
      <c r="E93" t="s">
        <v>107</v>
      </c>
      <c r="F93" t="s">
        <v>83</v>
      </c>
      <c r="G93" t="s">
        <v>39</v>
      </c>
      <c r="H93" s="9">
        <v>0.35416666666666669</v>
      </c>
      <c r="I93" s="9">
        <v>0.4375</v>
      </c>
      <c r="J93" s="11">
        <v>8.3333333333333329E-2</v>
      </c>
    </row>
    <row r="94" spans="1:10" x14ac:dyDescent="0.2">
      <c r="A94" t="s">
        <v>108</v>
      </c>
      <c r="B94" t="s">
        <v>109</v>
      </c>
      <c r="C94" s="21">
        <v>83</v>
      </c>
      <c r="D94" s="22">
        <f>83/126</f>
        <v>0.65873015873015872</v>
      </c>
      <c r="E94" t="s">
        <v>110</v>
      </c>
      <c r="F94" t="s">
        <v>83</v>
      </c>
      <c r="G94" t="s">
        <v>39</v>
      </c>
      <c r="H94" s="9">
        <v>0.72916666666666663</v>
      </c>
      <c r="I94" s="9">
        <v>0.77083333333333337</v>
      </c>
      <c r="J94" s="11">
        <v>4.1666666666666664E-2</v>
      </c>
    </row>
    <row r="95" spans="1:10" x14ac:dyDescent="0.2">
      <c r="A95" s="5" t="s">
        <v>40</v>
      </c>
      <c r="C95" s="21"/>
      <c r="D95" s="22"/>
    </row>
    <row r="96" spans="1:10" x14ac:dyDescent="0.2">
      <c r="A96" s="13" t="s">
        <v>2</v>
      </c>
      <c r="B96" s="13" t="s">
        <v>3</v>
      </c>
      <c r="C96" s="23" t="s">
        <v>4</v>
      </c>
      <c r="D96" s="22"/>
      <c r="E96" s="13" t="s">
        <v>5</v>
      </c>
      <c r="F96" s="13" t="s">
        <v>6</v>
      </c>
      <c r="G96" s="13" t="s">
        <v>7</v>
      </c>
      <c r="H96" s="13" t="s">
        <v>8</v>
      </c>
      <c r="I96" s="13" t="s">
        <v>9</v>
      </c>
      <c r="J96" s="13" t="s">
        <v>10</v>
      </c>
    </row>
    <row r="97" spans="1:10" x14ac:dyDescent="0.2">
      <c r="A97" t="s">
        <v>32</v>
      </c>
      <c r="B97" t="s">
        <v>84</v>
      </c>
      <c r="C97" s="21">
        <v>69</v>
      </c>
      <c r="D97" s="22">
        <f>69/126</f>
        <v>0.54761904761904767</v>
      </c>
      <c r="E97" t="s">
        <v>85</v>
      </c>
      <c r="F97" t="s">
        <v>83</v>
      </c>
      <c r="G97" t="s">
        <v>78</v>
      </c>
      <c r="H97" s="9">
        <v>0.58333333333333337</v>
      </c>
      <c r="I97" s="9">
        <v>0.66666666666666663</v>
      </c>
      <c r="J97" s="11">
        <v>8.3333333333333329E-2</v>
      </c>
    </row>
    <row r="98" spans="1:10" x14ac:dyDescent="0.2">
      <c r="A98" t="s">
        <v>111</v>
      </c>
      <c r="B98" t="s">
        <v>112</v>
      </c>
      <c r="C98" s="21">
        <v>28</v>
      </c>
      <c r="D98" s="22">
        <f t="shared" si="2"/>
        <v>0.22222222222222221</v>
      </c>
      <c r="E98" t="s">
        <v>113</v>
      </c>
      <c r="F98" t="s">
        <v>83</v>
      </c>
      <c r="G98" t="s">
        <v>78</v>
      </c>
      <c r="H98" s="9">
        <v>0.4375</v>
      </c>
      <c r="I98" s="9">
        <v>0.52083333333333337</v>
      </c>
      <c r="J98" s="11">
        <v>8.3333333333333329E-2</v>
      </c>
    </row>
    <row r="100" spans="1:10" x14ac:dyDescent="0.2">
      <c r="A100" s="25" t="s">
        <v>138</v>
      </c>
      <c r="B100" s="25"/>
      <c r="C100" s="25"/>
      <c r="D100" s="25"/>
      <c r="E100" s="25"/>
      <c r="F100" s="25"/>
      <c r="G100" s="25"/>
      <c r="H100" s="25"/>
      <c r="I100" s="25"/>
      <c r="J100" s="25"/>
    </row>
    <row r="102" spans="1:10" x14ac:dyDescent="0.2">
      <c r="A102" s="1" t="s">
        <v>0</v>
      </c>
      <c r="B102" s="17"/>
      <c r="C102" s="17"/>
      <c r="D102" s="18"/>
      <c r="E102" s="17"/>
      <c r="F102" s="17"/>
      <c r="G102" s="17"/>
      <c r="H102" s="17"/>
      <c r="I102" s="17"/>
      <c r="J102" s="17"/>
    </row>
    <row r="103" spans="1:10" x14ac:dyDescent="0.2">
      <c r="A103" s="5" t="s">
        <v>1</v>
      </c>
      <c r="D103" s="19"/>
    </row>
    <row r="104" spans="1:10" x14ac:dyDescent="0.2">
      <c r="A104" s="13" t="s">
        <v>2</v>
      </c>
      <c r="B104" s="13" t="s">
        <v>3</v>
      </c>
      <c r="C104" s="13" t="s">
        <v>4</v>
      </c>
      <c r="D104" s="20"/>
      <c r="E104" s="13" t="s">
        <v>5</v>
      </c>
      <c r="F104" s="13" t="s">
        <v>6</v>
      </c>
      <c r="G104" s="13" t="s">
        <v>7</v>
      </c>
      <c r="H104" s="13" t="s">
        <v>8</v>
      </c>
      <c r="I104" s="13" t="s">
        <v>9</v>
      </c>
      <c r="J104" s="13" t="s">
        <v>10</v>
      </c>
    </row>
    <row r="105" spans="1:10" x14ac:dyDescent="0.2">
      <c r="A105" t="s">
        <v>115</v>
      </c>
      <c r="B105" t="s">
        <v>116</v>
      </c>
      <c r="C105" s="21">
        <v>28</v>
      </c>
      <c r="D105" s="22">
        <f>C105/99</f>
        <v>0.28282828282828282</v>
      </c>
      <c r="E105" t="s">
        <v>117</v>
      </c>
      <c r="F105" t="s">
        <v>118</v>
      </c>
      <c r="G105" t="s">
        <v>15</v>
      </c>
      <c r="H105" s="9">
        <v>0.625</v>
      </c>
      <c r="I105" s="9">
        <v>0.70833333333333337</v>
      </c>
      <c r="J105" s="11">
        <v>8.3333333333333329E-2</v>
      </c>
    </row>
    <row r="106" spans="1:10" x14ac:dyDescent="0.2">
      <c r="A106" t="s">
        <v>119</v>
      </c>
      <c r="B106" t="s">
        <v>120</v>
      </c>
      <c r="C106" s="21">
        <v>83</v>
      </c>
      <c r="D106" s="22">
        <f>83/99</f>
        <v>0.83838383838383834</v>
      </c>
      <c r="E106" t="s">
        <v>121</v>
      </c>
      <c r="F106" t="s">
        <v>118</v>
      </c>
      <c r="G106" t="s">
        <v>15</v>
      </c>
      <c r="H106" s="9">
        <v>0.375</v>
      </c>
      <c r="I106" s="9">
        <v>0.4375</v>
      </c>
      <c r="J106" s="11">
        <v>6.25E-2</v>
      </c>
    </row>
    <row r="107" spans="1:10" x14ac:dyDescent="0.2">
      <c r="A107" s="5" t="s">
        <v>19</v>
      </c>
      <c r="C107" s="21"/>
      <c r="D107" s="22"/>
      <c r="H107" s="9"/>
      <c r="I107" s="9"/>
      <c r="J107" s="11"/>
    </row>
    <row r="108" spans="1:10" x14ac:dyDescent="0.2">
      <c r="A108" s="13" t="s">
        <v>2</v>
      </c>
      <c r="B108" s="13" t="s">
        <v>3</v>
      </c>
      <c r="C108" s="23" t="s">
        <v>4</v>
      </c>
      <c r="D108" s="22"/>
      <c r="E108" s="13" t="s">
        <v>5</v>
      </c>
      <c r="F108" s="13" t="s">
        <v>6</v>
      </c>
      <c r="G108" s="13" t="s">
        <v>7</v>
      </c>
      <c r="H108" s="13" t="s">
        <v>8</v>
      </c>
      <c r="I108" s="13" t="s">
        <v>9</v>
      </c>
      <c r="J108" s="13" t="s">
        <v>10</v>
      </c>
    </row>
    <row r="109" spans="1:10" x14ac:dyDescent="0.2">
      <c r="A109" t="s">
        <v>122</v>
      </c>
      <c r="B109" t="s">
        <v>123</v>
      </c>
      <c r="C109" s="21">
        <v>41</v>
      </c>
      <c r="D109" s="22">
        <f>41/99</f>
        <v>0.41414141414141414</v>
      </c>
      <c r="E109" t="s">
        <v>124</v>
      </c>
      <c r="F109" t="s">
        <v>118</v>
      </c>
      <c r="G109" t="s">
        <v>23</v>
      </c>
      <c r="H109" s="9">
        <v>0.33333333333333331</v>
      </c>
      <c r="I109" s="9">
        <v>0.41666666666666669</v>
      </c>
      <c r="J109" s="11">
        <v>8.3333333333333329E-2</v>
      </c>
    </row>
    <row r="110" spans="1:10" x14ac:dyDescent="0.2">
      <c r="A110" t="s">
        <v>122</v>
      </c>
      <c r="B110" t="s">
        <v>125</v>
      </c>
      <c r="C110" s="21">
        <v>43</v>
      </c>
      <c r="D110" s="22">
        <f>43/99</f>
        <v>0.43434343434343436</v>
      </c>
      <c r="E110" t="s">
        <v>126</v>
      </c>
      <c r="F110" t="s">
        <v>118</v>
      </c>
      <c r="G110" t="s">
        <v>23</v>
      </c>
      <c r="H110" s="9">
        <v>0.41666666666666669</v>
      </c>
      <c r="I110" s="9">
        <v>0.5</v>
      </c>
      <c r="J110" s="11">
        <v>8.3333333333333329E-2</v>
      </c>
    </row>
    <row r="111" spans="1:10" x14ac:dyDescent="0.2">
      <c r="A111" s="5" t="s">
        <v>30</v>
      </c>
      <c r="C111" s="21"/>
      <c r="D111" s="22"/>
    </row>
    <row r="112" spans="1:10" x14ac:dyDescent="0.2">
      <c r="A112" s="13" t="s">
        <v>2</v>
      </c>
      <c r="B112" s="13" t="s">
        <v>3</v>
      </c>
      <c r="C112" s="23" t="s">
        <v>4</v>
      </c>
      <c r="D112" s="22"/>
      <c r="E112" s="13" t="s">
        <v>5</v>
      </c>
      <c r="F112" s="13" t="s">
        <v>6</v>
      </c>
      <c r="G112" s="13" t="s">
        <v>7</v>
      </c>
      <c r="H112" s="13" t="s">
        <v>8</v>
      </c>
      <c r="I112" s="13" t="s">
        <v>9</v>
      </c>
      <c r="J112" s="13" t="s">
        <v>10</v>
      </c>
    </row>
    <row r="113" spans="1:10" x14ac:dyDescent="0.2">
      <c r="A113" t="s">
        <v>119</v>
      </c>
      <c r="B113" t="s">
        <v>120</v>
      </c>
      <c r="C113" s="21">
        <v>83</v>
      </c>
      <c r="D113" s="22">
        <f>83/99</f>
        <v>0.83838383838383834</v>
      </c>
      <c r="E113" t="s">
        <v>121</v>
      </c>
      <c r="F113" t="s">
        <v>118</v>
      </c>
      <c r="G113" t="s">
        <v>31</v>
      </c>
      <c r="H113" s="9">
        <v>0.375</v>
      </c>
      <c r="I113" s="9">
        <v>0.4375</v>
      </c>
      <c r="J113" s="11">
        <v>6.25E-2</v>
      </c>
    </row>
    <row r="114" spans="1:10" x14ac:dyDescent="0.2">
      <c r="A114" t="s">
        <v>127</v>
      </c>
      <c r="B114" t="s">
        <v>128</v>
      </c>
      <c r="C114" s="21">
        <v>30</v>
      </c>
      <c r="D114" s="22">
        <f t="shared" ref="D114:D123" si="3">C114/99</f>
        <v>0.30303030303030304</v>
      </c>
      <c r="E114" t="s">
        <v>129</v>
      </c>
      <c r="F114" t="s">
        <v>118</v>
      </c>
      <c r="G114" t="s">
        <v>31</v>
      </c>
      <c r="H114" s="9">
        <v>0.54166666666666663</v>
      </c>
      <c r="I114" s="9">
        <v>0.70833333333333337</v>
      </c>
      <c r="J114" s="11">
        <v>0.16666666666666666</v>
      </c>
    </row>
    <row r="115" spans="1:10" x14ac:dyDescent="0.2">
      <c r="A115" t="s">
        <v>130</v>
      </c>
      <c r="B115" t="s">
        <v>131</v>
      </c>
      <c r="C115" s="21">
        <v>40</v>
      </c>
      <c r="D115" s="22">
        <f t="shared" si="3"/>
        <v>0.40404040404040403</v>
      </c>
      <c r="E115" t="s">
        <v>132</v>
      </c>
      <c r="F115" t="s">
        <v>118</v>
      </c>
      <c r="G115" t="s">
        <v>31</v>
      </c>
      <c r="H115" s="9">
        <v>0.45833333333333331</v>
      </c>
      <c r="I115" s="9">
        <v>0.54166666666666663</v>
      </c>
      <c r="J115" s="11">
        <v>8.3333333333333329E-2</v>
      </c>
    </row>
    <row r="116" spans="1:10" x14ac:dyDescent="0.2">
      <c r="A116" s="5" t="s">
        <v>35</v>
      </c>
      <c r="C116" s="21"/>
      <c r="D116" s="22"/>
    </row>
    <row r="117" spans="1:10" x14ac:dyDescent="0.2">
      <c r="A117" s="13" t="s">
        <v>2</v>
      </c>
      <c r="B117" s="13" t="s">
        <v>3</v>
      </c>
      <c r="C117" s="23" t="s">
        <v>4</v>
      </c>
      <c r="D117" s="22"/>
      <c r="E117" s="13" t="s">
        <v>5</v>
      </c>
      <c r="F117" s="13" t="s">
        <v>6</v>
      </c>
      <c r="G117" s="13" t="s">
        <v>7</v>
      </c>
      <c r="H117" s="13" t="s">
        <v>8</v>
      </c>
      <c r="I117" s="13" t="s">
        <v>9</v>
      </c>
      <c r="J117" s="13" t="s">
        <v>10</v>
      </c>
    </row>
    <row r="118" spans="1:10" x14ac:dyDescent="0.2">
      <c r="A118" t="s">
        <v>122</v>
      </c>
      <c r="B118" t="s">
        <v>133</v>
      </c>
      <c r="C118" s="21">
        <v>47</v>
      </c>
      <c r="D118" s="22">
        <f>47/99</f>
        <v>0.47474747474747475</v>
      </c>
      <c r="E118" t="s">
        <v>134</v>
      </c>
      <c r="F118" t="s">
        <v>118</v>
      </c>
      <c r="G118" t="s">
        <v>39</v>
      </c>
      <c r="H118" s="9">
        <v>0.33333333333333331</v>
      </c>
      <c r="I118" s="9">
        <v>0.5</v>
      </c>
      <c r="J118" s="11">
        <v>0.16666666666666666</v>
      </c>
    </row>
    <row r="119" spans="1:10" x14ac:dyDescent="0.2">
      <c r="A119" s="5" t="s">
        <v>40</v>
      </c>
      <c r="C119" s="21"/>
      <c r="D119" s="22"/>
    </row>
    <row r="120" spans="1:10" x14ac:dyDescent="0.2">
      <c r="A120" s="13" t="s">
        <v>2</v>
      </c>
      <c r="B120" s="13" t="s">
        <v>3</v>
      </c>
      <c r="C120" s="13" t="s">
        <v>4</v>
      </c>
      <c r="D120" s="19"/>
      <c r="E120" s="13" t="s">
        <v>5</v>
      </c>
      <c r="F120" s="13" t="s">
        <v>6</v>
      </c>
      <c r="G120" s="13" t="s">
        <v>7</v>
      </c>
      <c r="H120" s="13" t="s">
        <v>8</v>
      </c>
      <c r="I120" s="13" t="s">
        <v>9</v>
      </c>
      <c r="J120" s="13" t="s">
        <v>10</v>
      </c>
    </row>
    <row r="121" spans="1:10" x14ac:dyDescent="0.2">
      <c r="A121" t="s">
        <v>135</v>
      </c>
      <c r="B121" t="s">
        <v>136</v>
      </c>
      <c r="C121">
        <v>40</v>
      </c>
      <c r="D121" s="19">
        <f t="shared" si="3"/>
        <v>0.40404040404040403</v>
      </c>
      <c r="E121" t="s">
        <v>137</v>
      </c>
      <c r="F121" t="s">
        <v>118</v>
      </c>
      <c r="G121" t="s">
        <v>78</v>
      </c>
      <c r="H121" s="9">
        <v>0.54166666666666663</v>
      </c>
      <c r="I121" s="9">
        <v>0.625</v>
      </c>
      <c r="J121" s="11">
        <v>8.3333333333333329E-2</v>
      </c>
    </row>
    <row r="122" spans="1:10" x14ac:dyDescent="0.2">
      <c r="A122" t="s">
        <v>135</v>
      </c>
      <c r="B122" t="s">
        <v>136</v>
      </c>
      <c r="C122">
        <v>40</v>
      </c>
      <c r="D122" s="19">
        <f t="shared" si="3"/>
        <v>0.40404040404040403</v>
      </c>
      <c r="E122" t="s">
        <v>137</v>
      </c>
      <c r="F122" t="s">
        <v>118</v>
      </c>
      <c r="G122" t="s">
        <v>78</v>
      </c>
      <c r="H122" s="9">
        <v>0.4375</v>
      </c>
      <c r="I122" s="9">
        <v>0.52083333333333337</v>
      </c>
      <c r="J122" s="11">
        <v>8.3333333333333329E-2</v>
      </c>
    </row>
    <row r="123" spans="1:10" x14ac:dyDescent="0.2">
      <c r="A123" t="s">
        <v>135</v>
      </c>
      <c r="B123" t="s">
        <v>136</v>
      </c>
      <c r="C123">
        <v>40</v>
      </c>
      <c r="D123" s="19">
        <f t="shared" si="3"/>
        <v>0.40404040404040403</v>
      </c>
      <c r="E123" t="s">
        <v>137</v>
      </c>
      <c r="F123" t="s">
        <v>118</v>
      </c>
      <c r="G123" t="s">
        <v>78</v>
      </c>
      <c r="H123" s="9">
        <v>0.375</v>
      </c>
      <c r="I123" s="9">
        <v>0.41666666666666669</v>
      </c>
      <c r="J123" s="11">
        <v>4.1666666666666664E-2</v>
      </c>
    </row>
    <row r="125" spans="1:10" x14ac:dyDescent="0.2">
      <c r="A125" s="14" t="s">
        <v>158</v>
      </c>
      <c r="B125" s="14"/>
      <c r="C125" s="14"/>
      <c r="D125" s="14"/>
      <c r="E125" s="14"/>
      <c r="F125" s="14"/>
      <c r="G125" s="14"/>
      <c r="H125" s="14"/>
      <c r="I125" s="14"/>
      <c r="J125" s="14"/>
    </row>
    <row r="127" spans="1:10" x14ac:dyDescent="0.2">
      <c r="A127" s="1" t="s">
        <v>0</v>
      </c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x14ac:dyDescent="0.2">
      <c r="A128" s="5" t="s">
        <v>1</v>
      </c>
      <c r="D128" s="19"/>
    </row>
    <row r="129" spans="1:10" x14ac:dyDescent="0.2">
      <c r="A129" s="13" t="s">
        <v>2</v>
      </c>
      <c r="B129" s="13" t="s">
        <v>3</v>
      </c>
      <c r="C129" s="13" t="s">
        <v>4</v>
      </c>
      <c r="D129" s="19"/>
      <c r="E129" s="13" t="s">
        <v>5</v>
      </c>
      <c r="F129" s="13" t="s">
        <v>6</v>
      </c>
      <c r="G129" s="13" t="s">
        <v>7</v>
      </c>
      <c r="H129" s="13" t="s">
        <v>8</v>
      </c>
      <c r="I129" s="13" t="s">
        <v>9</v>
      </c>
      <c r="J129" s="13" t="s">
        <v>10</v>
      </c>
    </row>
    <row r="130" spans="1:10" x14ac:dyDescent="0.2">
      <c r="A130" t="s">
        <v>139</v>
      </c>
      <c r="B130" t="s">
        <v>140</v>
      </c>
      <c r="C130" s="21">
        <v>47</v>
      </c>
      <c r="D130" s="22">
        <f>47/100</f>
        <v>0.47</v>
      </c>
      <c r="E130" t="s">
        <v>74</v>
      </c>
      <c r="F130" t="s">
        <v>141</v>
      </c>
      <c r="G130" s="9" t="s">
        <v>15</v>
      </c>
      <c r="H130" s="9">
        <v>0.54166666666666663</v>
      </c>
      <c r="I130" s="11">
        <v>0.70833333333333337</v>
      </c>
      <c r="J130" t="s">
        <v>142</v>
      </c>
    </row>
    <row r="131" spans="1:10" x14ac:dyDescent="0.2">
      <c r="A131" t="s">
        <v>24</v>
      </c>
      <c r="B131" t="s">
        <v>143</v>
      </c>
      <c r="C131" s="21">
        <v>62</v>
      </c>
      <c r="D131" s="22">
        <f>62/100</f>
        <v>0.62</v>
      </c>
      <c r="E131" t="s">
        <v>144</v>
      </c>
      <c r="F131" t="s">
        <v>141</v>
      </c>
      <c r="G131" s="9" t="s">
        <v>15</v>
      </c>
      <c r="H131" s="9">
        <v>0.72916666666666663</v>
      </c>
      <c r="I131" s="11">
        <v>0.85416666666666663</v>
      </c>
      <c r="J131" t="s">
        <v>145</v>
      </c>
    </row>
    <row r="132" spans="1:10" x14ac:dyDescent="0.2">
      <c r="A132" t="s">
        <v>139</v>
      </c>
      <c r="B132" t="s">
        <v>140</v>
      </c>
      <c r="C132" s="21">
        <v>52</v>
      </c>
      <c r="D132" s="22">
        <f>52/100</f>
        <v>0.52</v>
      </c>
      <c r="E132" t="s">
        <v>146</v>
      </c>
      <c r="F132" t="s">
        <v>141</v>
      </c>
      <c r="G132" s="9" t="s">
        <v>15</v>
      </c>
      <c r="H132" s="9">
        <v>0.35416666666666669</v>
      </c>
      <c r="I132" s="11">
        <v>0.52083333333333337</v>
      </c>
      <c r="J132" t="s">
        <v>142</v>
      </c>
    </row>
    <row r="133" spans="1:10" x14ac:dyDescent="0.2">
      <c r="C133" s="21"/>
      <c r="D133" s="22"/>
    </row>
    <row r="134" spans="1:10" x14ac:dyDescent="0.2">
      <c r="A134" s="5" t="s">
        <v>19</v>
      </c>
      <c r="C134" s="21"/>
      <c r="D134" s="22"/>
    </row>
    <row r="135" spans="1:10" x14ac:dyDescent="0.2">
      <c r="A135" s="13" t="s">
        <v>2</v>
      </c>
      <c r="B135" s="13" t="s">
        <v>3</v>
      </c>
      <c r="C135" s="23" t="s">
        <v>4</v>
      </c>
      <c r="D135" s="22"/>
      <c r="E135" s="13" t="s">
        <v>5</v>
      </c>
      <c r="F135" s="13" t="s">
        <v>6</v>
      </c>
      <c r="G135" s="13" t="s">
        <v>7</v>
      </c>
      <c r="H135" s="13" t="s">
        <v>8</v>
      </c>
      <c r="I135" s="13" t="s">
        <v>9</v>
      </c>
      <c r="J135" s="13" t="s">
        <v>10</v>
      </c>
    </row>
    <row r="136" spans="1:10" x14ac:dyDescent="0.2">
      <c r="A136" t="s">
        <v>108</v>
      </c>
      <c r="B136" t="s">
        <v>147</v>
      </c>
      <c r="C136" s="21">
        <v>40</v>
      </c>
      <c r="D136" s="22">
        <f t="shared" ref="D136" si="4">C136/100</f>
        <v>0.4</v>
      </c>
      <c r="E136" t="s">
        <v>148</v>
      </c>
      <c r="F136" t="s">
        <v>141</v>
      </c>
      <c r="G136" s="9" t="s">
        <v>23</v>
      </c>
      <c r="H136" s="9">
        <v>0.72916666666666663</v>
      </c>
      <c r="I136" s="11">
        <v>0.8125</v>
      </c>
      <c r="J136" t="s">
        <v>149</v>
      </c>
    </row>
    <row r="137" spans="1:10" x14ac:dyDescent="0.2">
      <c r="A137" t="s">
        <v>150</v>
      </c>
      <c r="B137" t="s">
        <v>151</v>
      </c>
      <c r="C137" s="21">
        <v>36</v>
      </c>
      <c r="D137" s="22">
        <f>36/100</f>
        <v>0.36</v>
      </c>
      <c r="E137" t="s">
        <v>152</v>
      </c>
      <c r="F137" t="s">
        <v>141</v>
      </c>
      <c r="G137" s="9" t="s">
        <v>23</v>
      </c>
      <c r="H137" s="9">
        <v>0.54166666666666663</v>
      </c>
      <c r="I137" s="11">
        <v>0.70833333333333337</v>
      </c>
      <c r="J137" t="s">
        <v>142</v>
      </c>
    </row>
    <row r="138" spans="1:10" x14ac:dyDescent="0.2">
      <c r="A138" t="s">
        <v>150</v>
      </c>
      <c r="B138" t="s">
        <v>151</v>
      </c>
      <c r="C138" s="21">
        <v>36</v>
      </c>
      <c r="D138" s="22">
        <f>36/100</f>
        <v>0.36</v>
      </c>
      <c r="E138" t="s">
        <v>152</v>
      </c>
      <c r="F138" t="s">
        <v>141</v>
      </c>
      <c r="G138" s="9" t="s">
        <v>23</v>
      </c>
      <c r="H138" s="9">
        <v>0.35416666666666669</v>
      </c>
      <c r="I138" s="11">
        <v>0.52083333333333337</v>
      </c>
      <c r="J138" t="s">
        <v>142</v>
      </c>
    </row>
    <row r="139" spans="1:10" x14ac:dyDescent="0.2">
      <c r="C139" s="21"/>
      <c r="D139" s="22"/>
    </row>
    <row r="140" spans="1:10" x14ac:dyDescent="0.2">
      <c r="A140" s="5" t="s">
        <v>30</v>
      </c>
      <c r="C140" s="21"/>
      <c r="D140" s="22"/>
    </row>
    <row r="141" spans="1:10" x14ac:dyDescent="0.2">
      <c r="A141" s="13" t="s">
        <v>2</v>
      </c>
      <c r="B141" s="13" t="s">
        <v>3</v>
      </c>
      <c r="C141" s="23" t="s">
        <v>4</v>
      </c>
      <c r="D141" s="22"/>
      <c r="E141" s="13" t="s">
        <v>5</v>
      </c>
      <c r="F141" s="13" t="s">
        <v>6</v>
      </c>
      <c r="G141" s="13" t="s">
        <v>7</v>
      </c>
      <c r="H141" s="13" t="s">
        <v>8</v>
      </c>
      <c r="I141" s="13" t="s">
        <v>9</v>
      </c>
      <c r="J141" s="13" t="s">
        <v>10</v>
      </c>
    </row>
    <row r="142" spans="1:10" x14ac:dyDescent="0.2">
      <c r="A142" t="s">
        <v>95</v>
      </c>
      <c r="B142" t="s">
        <v>153</v>
      </c>
      <c r="C142" s="21">
        <v>45</v>
      </c>
      <c r="D142" s="22">
        <f t="shared" ref="D142" si="5">C142/100</f>
        <v>0.45</v>
      </c>
      <c r="E142" t="s">
        <v>38</v>
      </c>
      <c r="F142" t="s">
        <v>141</v>
      </c>
      <c r="G142" s="9" t="s">
        <v>31</v>
      </c>
      <c r="H142" s="9">
        <v>0.72916666666666663</v>
      </c>
      <c r="I142" s="11">
        <v>0.8125</v>
      </c>
      <c r="J142" t="s">
        <v>149</v>
      </c>
    </row>
    <row r="143" spans="1:10" x14ac:dyDescent="0.2">
      <c r="A143" t="s">
        <v>139</v>
      </c>
      <c r="B143" t="s">
        <v>140</v>
      </c>
      <c r="C143" s="21">
        <v>47</v>
      </c>
      <c r="D143" s="22">
        <f>47/100</f>
        <v>0.47</v>
      </c>
      <c r="E143" t="s">
        <v>74</v>
      </c>
      <c r="F143" t="s">
        <v>141</v>
      </c>
      <c r="G143" s="9" t="s">
        <v>31</v>
      </c>
      <c r="H143" s="9">
        <v>0.54166666666666663</v>
      </c>
      <c r="I143" s="11">
        <v>0.70833333333333337</v>
      </c>
      <c r="J143" t="s">
        <v>142</v>
      </c>
    </row>
    <row r="144" spans="1:10" x14ac:dyDescent="0.2">
      <c r="A144" t="s">
        <v>139</v>
      </c>
      <c r="B144" t="s">
        <v>140</v>
      </c>
      <c r="C144" s="21">
        <v>52</v>
      </c>
      <c r="D144" s="22">
        <f>52/100</f>
        <v>0.52</v>
      </c>
      <c r="E144" t="s">
        <v>146</v>
      </c>
      <c r="F144" t="s">
        <v>141</v>
      </c>
      <c r="G144" s="9" t="s">
        <v>31</v>
      </c>
      <c r="H144" s="9">
        <v>0.35416666666666669</v>
      </c>
      <c r="I144" s="11">
        <v>0.52083333333333337</v>
      </c>
      <c r="J144" t="s">
        <v>142</v>
      </c>
    </row>
    <row r="145" spans="1:10" x14ac:dyDescent="0.2">
      <c r="C145" s="21"/>
      <c r="D145" s="22"/>
    </row>
    <row r="146" spans="1:10" x14ac:dyDescent="0.2">
      <c r="A146" s="5" t="s">
        <v>35</v>
      </c>
      <c r="C146" s="21"/>
      <c r="D146" s="22"/>
    </row>
    <row r="147" spans="1:10" x14ac:dyDescent="0.2">
      <c r="A147" s="13" t="s">
        <v>2</v>
      </c>
      <c r="B147" s="13" t="s">
        <v>3</v>
      </c>
      <c r="C147" s="23" t="s">
        <v>4</v>
      </c>
      <c r="D147" s="22"/>
      <c r="E147" s="13" t="s">
        <v>5</v>
      </c>
      <c r="F147" s="13" t="s">
        <v>6</v>
      </c>
      <c r="G147" s="13" t="s">
        <v>7</v>
      </c>
      <c r="H147" s="13" t="s">
        <v>8</v>
      </c>
      <c r="I147" s="13" t="s">
        <v>9</v>
      </c>
      <c r="J147" s="13" t="s">
        <v>10</v>
      </c>
    </row>
    <row r="148" spans="1:10" x14ac:dyDescent="0.2">
      <c r="A148" t="s">
        <v>154</v>
      </c>
      <c r="B148" t="s">
        <v>155</v>
      </c>
      <c r="C148" s="21">
        <v>30</v>
      </c>
      <c r="D148" s="22">
        <f t="shared" ref="D148:D149" si="6">C148/100</f>
        <v>0.3</v>
      </c>
      <c r="E148" t="s">
        <v>156</v>
      </c>
      <c r="F148" t="s">
        <v>141</v>
      </c>
      <c r="G148" s="9" t="s">
        <v>39</v>
      </c>
      <c r="H148" s="9">
        <v>0.77083333333333337</v>
      </c>
      <c r="I148" s="11">
        <v>0.8125</v>
      </c>
      <c r="J148" t="s">
        <v>157</v>
      </c>
    </row>
    <row r="149" spans="1:10" x14ac:dyDescent="0.2">
      <c r="A149" t="s">
        <v>154</v>
      </c>
      <c r="B149" t="s">
        <v>155</v>
      </c>
      <c r="C149" s="21">
        <v>40</v>
      </c>
      <c r="D149" s="22">
        <f t="shared" si="6"/>
        <v>0.4</v>
      </c>
      <c r="E149" t="s">
        <v>156</v>
      </c>
      <c r="F149" t="s">
        <v>141</v>
      </c>
      <c r="G149" s="9" t="s">
        <v>39</v>
      </c>
      <c r="H149" s="9">
        <v>0.72916666666666663</v>
      </c>
      <c r="I149" s="11">
        <v>0.77083333333333337</v>
      </c>
      <c r="J149" t="s">
        <v>157</v>
      </c>
    </row>
    <row r="150" spans="1:10" x14ac:dyDescent="0.2">
      <c r="A150" t="s">
        <v>150</v>
      </c>
      <c r="B150" t="s">
        <v>151</v>
      </c>
      <c r="C150" s="21">
        <v>36</v>
      </c>
      <c r="D150" s="22">
        <f>36/100</f>
        <v>0.36</v>
      </c>
      <c r="E150" t="s">
        <v>152</v>
      </c>
      <c r="F150" t="s">
        <v>141</v>
      </c>
      <c r="G150" s="9" t="s">
        <v>39</v>
      </c>
      <c r="H150" s="9">
        <v>0.54166666666666663</v>
      </c>
      <c r="I150" s="11">
        <v>0.70833333333333337</v>
      </c>
      <c r="J150" t="s">
        <v>142</v>
      </c>
    </row>
    <row r="151" spans="1:10" x14ac:dyDescent="0.2">
      <c r="A151" t="s">
        <v>150</v>
      </c>
      <c r="B151" t="s">
        <v>151</v>
      </c>
      <c r="C151" s="21">
        <v>36</v>
      </c>
      <c r="D151" s="22">
        <f>36/100</f>
        <v>0.36</v>
      </c>
      <c r="E151" t="s">
        <v>152</v>
      </c>
      <c r="F151" t="s">
        <v>141</v>
      </c>
      <c r="G151" s="9" t="s">
        <v>39</v>
      </c>
      <c r="H151" s="9">
        <v>0.35416666666666669</v>
      </c>
      <c r="I151" s="11">
        <v>0.52083333333333337</v>
      </c>
      <c r="J151" t="s">
        <v>142</v>
      </c>
    </row>
    <row r="153" spans="1:10" x14ac:dyDescent="0.2">
      <c r="A153" s="14" t="s">
        <v>182</v>
      </c>
      <c r="B153" s="14"/>
      <c r="C153" s="14"/>
      <c r="D153" s="14"/>
      <c r="E153" s="14"/>
      <c r="F153" s="14"/>
      <c r="G153" s="14"/>
      <c r="H153" s="14"/>
      <c r="I153" s="14"/>
      <c r="J153" s="14"/>
    </row>
    <row r="155" spans="1:10" x14ac:dyDescent="0.2">
      <c r="A155" s="26" t="s">
        <v>0</v>
      </c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x14ac:dyDescent="0.2">
      <c r="A156" s="28" t="s">
        <v>1</v>
      </c>
      <c r="B156" s="29"/>
      <c r="C156" s="29"/>
      <c r="D156" s="30"/>
      <c r="E156" s="29"/>
      <c r="F156" s="29"/>
      <c r="G156" s="29"/>
      <c r="H156" s="29"/>
      <c r="I156" s="29"/>
      <c r="J156" s="29"/>
    </row>
    <row r="157" spans="1:10" x14ac:dyDescent="0.2">
      <c r="A157" s="31" t="s">
        <v>2</v>
      </c>
      <c r="B157" s="31" t="s">
        <v>3</v>
      </c>
      <c r="C157" s="31" t="s">
        <v>4</v>
      </c>
      <c r="D157" s="30"/>
      <c r="E157" s="31" t="s">
        <v>5</v>
      </c>
      <c r="F157" s="31" t="s">
        <v>6</v>
      </c>
      <c r="G157" s="31" t="s">
        <v>7</v>
      </c>
      <c r="H157" s="31" t="s">
        <v>8</v>
      </c>
      <c r="I157" s="31" t="s">
        <v>9</v>
      </c>
      <c r="J157" s="31" t="s">
        <v>10</v>
      </c>
    </row>
    <row r="158" spans="1:10" x14ac:dyDescent="0.2">
      <c r="A158" s="31"/>
      <c r="B158" s="31"/>
      <c r="C158" s="31"/>
      <c r="D158" s="30"/>
      <c r="E158" s="31"/>
      <c r="F158" s="31"/>
      <c r="G158" s="31"/>
      <c r="H158" s="31"/>
      <c r="I158" s="31"/>
      <c r="J158" s="31"/>
    </row>
    <row r="159" spans="1:10" x14ac:dyDescent="0.2">
      <c r="A159" s="28" t="s">
        <v>19</v>
      </c>
      <c r="B159" s="29"/>
      <c r="C159" s="29"/>
      <c r="D159" s="30"/>
      <c r="E159" s="29"/>
      <c r="F159" s="29"/>
      <c r="G159" s="29"/>
      <c r="H159" s="29"/>
      <c r="I159" s="29"/>
      <c r="J159" s="29"/>
    </row>
    <row r="160" spans="1:10" x14ac:dyDescent="0.2">
      <c r="A160" s="31" t="s">
        <v>2</v>
      </c>
      <c r="B160" s="31" t="s">
        <v>3</v>
      </c>
      <c r="C160" s="31" t="s">
        <v>4</v>
      </c>
      <c r="D160" s="30"/>
      <c r="E160" s="31" t="s">
        <v>5</v>
      </c>
      <c r="F160" s="31" t="s">
        <v>6</v>
      </c>
      <c r="G160" s="31" t="s">
        <v>7</v>
      </c>
      <c r="H160" s="31" t="s">
        <v>8</v>
      </c>
      <c r="I160" s="31" t="s">
        <v>9</v>
      </c>
      <c r="J160" s="31" t="s">
        <v>10</v>
      </c>
    </row>
    <row r="161" spans="1:10" x14ac:dyDescent="0.2">
      <c r="A161" s="32" t="s">
        <v>159</v>
      </c>
      <c r="B161" s="32" t="s">
        <v>160</v>
      </c>
      <c r="C161" s="33">
        <v>30</v>
      </c>
      <c r="D161" s="30">
        <f t="shared" ref="D161:D179" si="7">C161/100</f>
        <v>0.3</v>
      </c>
      <c r="E161" s="32" t="s">
        <v>161</v>
      </c>
      <c r="F161" s="32" t="s">
        <v>162</v>
      </c>
      <c r="G161" s="32" t="s">
        <v>23</v>
      </c>
      <c r="H161" s="34">
        <v>0.54166666666666663</v>
      </c>
      <c r="I161" s="34">
        <v>0.70833333333333337</v>
      </c>
      <c r="J161" s="32" t="s">
        <v>142</v>
      </c>
    </row>
    <row r="162" spans="1:10" x14ac:dyDescent="0.2">
      <c r="A162" s="32" t="s">
        <v>163</v>
      </c>
      <c r="B162" s="32" t="s">
        <v>164</v>
      </c>
      <c r="C162" s="33">
        <v>30</v>
      </c>
      <c r="D162" s="30">
        <f t="shared" si="7"/>
        <v>0.3</v>
      </c>
      <c r="E162" s="32" t="s">
        <v>165</v>
      </c>
      <c r="F162" s="32" t="s">
        <v>162</v>
      </c>
      <c r="G162" s="32" t="s">
        <v>23</v>
      </c>
      <c r="H162" s="34">
        <v>0.375</v>
      </c>
      <c r="I162" s="34">
        <v>0.5</v>
      </c>
      <c r="J162" s="32" t="s">
        <v>145</v>
      </c>
    </row>
    <row r="163" spans="1:10" x14ac:dyDescent="0.2">
      <c r="A163" s="31"/>
      <c r="B163" s="31"/>
      <c r="C163" s="31"/>
      <c r="D163" s="30"/>
      <c r="E163" s="31"/>
      <c r="F163" s="31"/>
      <c r="G163" s="31"/>
      <c r="H163" s="31"/>
      <c r="I163" s="31"/>
      <c r="J163" s="31"/>
    </row>
    <row r="164" spans="1:10" x14ac:dyDescent="0.2">
      <c r="A164" s="28" t="s">
        <v>30</v>
      </c>
      <c r="B164" s="29"/>
      <c r="C164" s="36"/>
      <c r="D164" s="37"/>
      <c r="E164" s="36"/>
      <c r="F164" s="29"/>
      <c r="G164" s="29"/>
      <c r="H164" s="29"/>
      <c r="I164" s="29"/>
      <c r="J164" s="29"/>
    </row>
    <row r="165" spans="1:10" x14ac:dyDescent="0.2">
      <c r="A165" s="31" t="s">
        <v>2</v>
      </c>
      <c r="B165" s="31" t="s">
        <v>3</v>
      </c>
      <c r="C165" s="38" t="s">
        <v>4</v>
      </c>
      <c r="D165" s="37"/>
      <c r="E165" s="38" t="s">
        <v>5</v>
      </c>
      <c r="F165" s="31" t="s">
        <v>6</v>
      </c>
      <c r="G165" s="31" t="s">
        <v>7</v>
      </c>
      <c r="H165" s="31" t="s">
        <v>8</v>
      </c>
      <c r="I165" s="31" t="s">
        <v>9</v>
      </c>
      <c r="J165" s="31" t="s">
        <v>10</v>
      </c>
    </row>
    <row r="166" spans="1:10" x14ac:dyDescent="0.2">
      <c r="A166" s="32" t="s">
        <v>166</v>
      </c>
      <c r="B166" s="32" t="s">
        <v>167</v>
      </c>
      <c r="C166" s="39">
        <v>65</v>
      </c>
      <c r="D166" s="40">
        <f>65/100</f>
        <v>0.65</v>
      </c>
      <c r="E166" s="32" t="s">
        <v>89</v>
      </c>
      <c r="F166" s="32" t="s">
        <v>162</v>
      </c>
      <c r="G166" s="32" t="s">
        <v>31</v>
      </c>
      <c r="H166" s="34">
        <v>0.54166666666666663</v>
      </c>
      <c r="I166" s="34">
        <v>0.625</v>
      </c>
      <c r="J166" s="32" t="s">
        <v>149</v>
      </c>
    </row>
    <row r="167" spans="1:10" x14ac:dyDescent="0.2">
      <c r="A167" s="32" t="s">
        <v>168</v>
      </c>
      <c r="B167" s="32" t="s">
        <v>169</v>
      </c>
      <c r="C167" s="41">
        <v>33</v>
      </c>
      <c r="D167" s="40">
        <f>33/100</f>
        <v>0.33</v>
      </c>
      <c r="E167" s="32" t="s">
        <v>170</v>
      </c>
      <c r="F167" s="32" t="s">
        <v>162</v>
      </c>
      <c r="G167" s="32" t="s">
        <v>31</v>
      </c>
      <c r="H167" s="34">
        <v>0.35416666666666669</v>
      </c>
      <c r="I167" s="34">
        <v>0.4375</v>
      </c>
      <c r="J167" s="32" t="s">
        <v>149</v>
      </c>
    </row>
    <row r="168" spans="1:10" x14ac:dyDescent="0.2">
      <c r="A168" s="32" t="s">
        <v>24</v>
      </c>
      <c r="B168" s="32" t="s">
        <v>171</v>
      </c>
      <c r="C168" s="39">
        <v>70</v>
      </c>
      <c r="D168" s="40">
        <f>70/100</f>
        <v>0.7</v>
      </c>
      <c r="E168" s="32" t="s">
        <v>172</v>
      </c>
      <c r="F168" s="32" t="s">
        <v>162</v>
      </c>
      <c r="G168" s="32" t="s">
        <v>31</v>
      </c>
      <c r="H168" s="34">
        <v>0.72916666666666663</v>
      </c>
      <c r="I168" s="34">
        <v>0.85416666666666663</v>
      </c>
      <c r="J168" s="32" t="s">
        <v>145</v>
      </c>
    </row>
    <row r="169" spans="1:10" ht="17" x14ac:dyDescent="0.2">
      <c r="A169" s="32" t="s">
        <v>173</v>
      </c>
      <c r="B169" s="32" t="s">
        <v>174</v>
      </c>
      <c r="C169" s="35">
        <v>13</v>
      </c>
      <c r="D169" s="37">
        <f t="shared" si="7"/>
        <v>0.13</v>
      </c>
      <c r="E169" s="36" t="s">
        <v>175</v>
      </c>
      <c r="F169" s="32" t="s">
        <v>162</v>
      </c>
      <c r="G169" s="32" t="s">
        <v>31</v>
      </c>
      <c r="H169" s="34">
        <v>0.5</v>
      </c>
      <c r="I169" s="34">
        <v>0.54166666666666663</v>
      </c>
      <c r="J169" s="32" t="s">
        <v>157</v>
      </c>
    </row>
    <row r="170" spans="1:10" x14ac:dyDescent="0.2">
      <c r="A170" s="31"/>
      <c r="B170" s="31"/>
      <c r="C170" s="38"/>
      <c r="D170" s="37"/>
      <c r="E170" s="38"/>
      <c r="F170" s="31"/>
      <c r="G170" s="31"/>
      <c r="H170" s="31"/>
      <c r="I170" s="31"/>
      <c r="J170" s="31"/>
    </row>
    <row r="171" spans="1:10" x14ac:dyDescent="0.2">
      <c r="A171" s="28" t="s">
        <v>35</v>
      </c>
      <c r="B171" s="29"/>
      <c r="C171" s="36"/>
      <c r="D171" s="37"/>
      <c r="E171" s="36"/>
      <c r="F171" s="29"/>
      <c r="G171" s="29"/>
      <c r="H171" s="29"/>
      <c r="I171" s="29"/>
      <c r="J171" s="29"/>
    </row>
    <row r="172" spans="1:10" x14ac:dyDescent="0.2">
      <c r="A172" s="31" t="s">
        <v>2</v>
      </c>
      <c r="B172" s="31" t="s">
        <v>3</v>
      </c>
      <c r="C172" s="38" t="s">
        <v>4</v>
      </c>
      <c r="D172" s="37"/>
      <c r="E172" s="38" t="s">
        <v>5</v>
      </c>
      <c r="F172" s="31" t="s">
        <v>6</v>
      </c>
      <c r="G172" s="31" t="s">
        <v>7</v>
      </c>
      <c r="H172" s="31" t="s">
        <v>8</v>
      </c>
      <c r="I172" s="31" t="s">
        <v>9</v>
      </c>
      <c r="J172" s="31" t="s">
        <v>10</v>
      </c>
    </row>
    <row r="173" spans="1:10" x14ac:dyDescent="0.2">
      <c r="A173" s="32" t="s">
        <v>20</v>
      </c>
      <c r="B173" s="32" t="s">
        <v>176</v>
      </c>
      <c r="C173" s="39">
        <v>87</v>
      </c>
      <c r="D173" s="40">
        <f>87/100</f>
        <v>0.87</v>
      </c>
      <c r="E173" s="32" t="s">
        <v>148</v>
      </c>
      <c r="F173" s="32" t="s">
        <v>162</v>
      </c>
      <c r="G173" s="32" t="s">
        <v>39</v>
      </c>
      <c r="H173" s="34">
        <v>0.72916666666666663</v>
      </c>
      <c r="I173" s="34">
        <v>0.85416666666666663</v>
      </c>
      <c r="J173" s="32" t="s">
        <v>145</v>
      </c>
    </row>
    <row r="174" spans="1:10" x14ac:dyDescent="0.2">
      <c r="A174" s="32" t="s">
        <v>177</v>
      </c>
      <c r="B174" s="32" t="s">
        <v>178</v>
      </c>
      <c r="C174" s="39">
        <v>30</v>
      </c>
      <c r="D174" s="40">
        <f>30/100</f>
        <v>0.3</v>
      </c>
      <c r="E174" s="32" t="s">
        <v>94</v>
      </c>
      <c r="F174" s="32" t="s">
        <v>162</v>
      </c>
      <c r="G174" s="32" t="s">
        <v>39</v>
      </c>
      <c r="H174" s="34">
        <v>0.41666666666666669</v>
      </c>
      <c r="I174" s="34">
        <v>0.54166666666666663</v>
      </c>
      <c r="J174" s="32" t="s">
        <v>145</v>
      </c>
    </row>
    <row r="175" spans="1:10" x14ac:dyDescent="0.2">
      <c r="A175" s="32"/>
      <c r="B175" s="32"/>
      <c r="C175" s="35"/>
      <c r="D175" s="30"/>
      <c r="E175" s="32"/>
      <c r="F175" s="32"/>
      <c r="G175" s="32"/>
      <c r="H175" s="34"/>
      <c r="I175" s="34"/>
      <c r="J175" s="32"/>
    </row>
    <row r="176" spans="1:10" x14ac:dyDescent="0.2">
      <c r="A176" s="28" t="s">
        <v>40</v>
      </c>
      <c r="B176" s="29"/>
      <c r="C176" s="29"/>
      <c r="D176" s="30"/>
      <c r="E176" s="29"/>
      <c r="F176" s="29"/>
      <c r="G176" s="29"/>
      <c r="H176" s="29"/>
      <c r="I176" s="29"/>
      <c r="J176" s="29"/>
    </row>
    <row r="177" spans="1:10" x14ac:dyDescent="0.2">
      <c r="A177" s="31" t="s">
        <v>2</v>
      </c>
      <c r="B177" s="31" t="s">
        <v>3</v>
      </c>
      <c r="C177" s="31" t="s">
        <v>4</v>
      </c>
      <c r="D177" s="30"/>
      <c r="E177" s="31" t="s">
        <v>5</v>
      </c>
      <c r="F177" s="31" t="s">
        <v>6</v>
      </c>
      <c r="G177" s="31" t="s">
        <v>7</v>
      </c>
      <c r="H177" s="31" t="s">
        <v>8</v>
      </c>
      <c r="I177" s="31" t="s">
        <v>9</v>
      </c>
      <c r="J177" s="31" t="s">
        <v>10</v>
      </c>
    </row>
    <row r="178" spans="1:10" ht="32" x14ac:dyDescent="0.2">
      <c r="A178" s="32" t="s">
        <v>179</v>
      </c>
      <c r="B178" s="32" t="s">
        <v>180</v>
      </c>
      <c r="C178" s="35">
        <v>48</v>
      </c>
      <c r="D178" s="30">
        <f t="shared" si="7"/>
        <v>0.48</v>
      </c>
      <c r="E178" s="32" t="s">
        <v>181</v>
      </c>
      <c r="F178" s="32" t="s">
        <v>162</v>
      </c>
      <c r="G178" s="32" t="s">
        <v>78</v>
      </c>
      <c r="H178" s="34">
        <v>0.4375</v>
      </c>
      <c r="I178" s="34">
        <v>0.52083333333333337</v>
      </c>
      <c r="J178" s="32" t="s">
        <v>149</v>
      </c>
    </row>
    <row r="179" spans="1:10" ht="32" x14ac:dyDescent="0.2">
      <c r="A179" s="32" t="s">
        <v>179</v>
      </c>
      <c r="B179" s="32" t="s">
        <v>180</v>
      </c>
      <c r="C179" s="35">
        <v>48</v>
      </c>
      <c r="D179" s="30">
        <f t="shared" si="7"/>
        <v>0.48</v>
      </c>
      <c r="E179" s="32" t="s">
        <v>181</v>
      </c>
      <c r="F179" s="32" t="s">
        <v>162</v>
      </c>
      <c r="G179" s="32" t="s">
        <v>78</v>
      </c>
      <c r="H179" s="34">
        <v>0.54166666666666663</v>
      </c>
      <c r="I179" s="34">
        <v>0.625</v>
      </c>
      <c r="J179" s="32" t="s">
        <v>149</v>
      </c>
    </row>
    <row r="181" spans="1:10" x14ac:dyDescent="0.2">
      <c r="A181" s="53" t="s">
        <v>196</v>
      </c>
      <c r="B181" s="53"/>
      <c r="C181" s="53"/>
      <c r="D181" s="53"/>
      <c r="E181" s="53"/>
      <c r="F181" s="53"/>
      <c r="G181" s="53"/>
      <c r="H181" s="53"/>
      <c r="I181" s="53"/>
      <c r="J181" s="53"/>
    </row>
    <row r="183" spans="1:10" x14ac:dyDescent="0.2">
      <c r="A183" s="42" t="s">
        <v>0</v>
      </c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">
      <c r="A184" s="28" t="s">
        <v>1</v>
      </c>
      <c r="B184" s="29"/>
      <c r="C184" s="29"/>
      <c r="D184" s="44"/>
      <c r="E184" s="29"/>
      <c r="F184" s="29"/>
      <c r="G184" s="29"/>
      <c r="H184" s="29"/>
      <c r="I184" s="29"/>
      <c r="J184" s="29"/>
    </row>
    <row r="185" spans="1:10" x14ac:dyDescent="0.2">
      <c r="A185" s="31" t="s">
        <v>2</v>
      </c>
      <c r="B185" s="31" t="s">
        <v>3</v>
      </c>
      <c r="C185" s="31" t="s">
        <v>4</v>
      </c>
      <c r="D185" s="44"/>
      <c r="E185" s="31" t="s">
        <v>5</v>
      </c>
      <c r="F185" s="31" t="s">
        <v>6</v>
      </c>
      <c r="G185" s="31" t="s">
        <v>7</v>
      </c>
      <c r="H185" s="31" t="s">
        <v>8</v>
      </c>
      <c r="I185" s="31" t="s">
        <v>9</v>
      </c>
      <c r="J185" s="31" t="s">
        <v>10</v>
      </c>
    </row>
    <row r="186" spans="1:10" x14ac:dyDescent="0.2">
      <c r="A186" s="45" t="s">
        <v>108</v>
      </c>
      <c r="B186" s="45" t="s">
        <v>183</v>
      </c>
      <c r="C186" s="46">
        <v>30</v>
      </c>
      <c r="D186" s="44">
        <f t="shared" ref="D186:D208" si="8">C186/76</f>
        <v>0.39473684210526316</v>
      </c>
      <c r="E186" s="45" t="s">
        <v>148</v>
      </c>
      <c r="F186" s="45" t="s">
        <v>184</v>
      </c>
      <c r="G186" s="45" t="s">
        <v>15</v>
      </c>
      <c r="H186" s="47">
        <v>0.72916666666666663</v>
      </c>
      <c r="I186" s="47">
        <v>0.83333333333333337</v>
      </c>
      <c r="J186" s="45" t="s">
        <v>185</v>
      </c>
    </row>
    <row r="187" spans="1:10" ht="36" x14ac:dyDescent="0.2">
      <c r="A187" s="45" t="s">
        <v>139</v>
      </c>
      <c r="B187" s="45" t="s">
        <v>186</v>
      </c>
      <c r="C187" s="46">
        <v>10</v>
      </c>
      <c r="D187" s="44">
        <f t="shared" si="8"/>
        <v>0.13157894736842105</v>
      </c>
      <c r="E187" s="45" t="s">
        <v>187</v>
      </c>
      <c r="F187" s="45" t="s">
        <v>184</v>
      </c>
      <c r="G187" s="45" t="s">
        <v>15</v>
      </c>
      <c r="H187" s="47">
        <v>0.35416666666666669</v>
      </c>
      <c r="I187" s="47">
        <v>0.52083333333333337</v>
      </c>
      <c r="J187" s="45" t="s">
        <v>142</v>
      </c>
    </row>
    <row r="188" spans="1:10" ht="36" x14ac:dyDescent="0.2">
      <c r="A188" s="45" t="s">
        <v>139</v>
      </c>
      <c r="B188" s="45" t="s">
        <v>186</v>
      </c>
      <c r="C188" s="46">
        <v>10</v>
      </c>
      <c r="D188" s="44">
        <f t="shared" si="8"/>
        <v>0.13157894736842105</v>
      </c>
      <c r="E188" s="45" t="s">
        <v>187</v>
      </c>
      <c r="F188" s="45" t="s">
        <v>184</v>
      </c>
      <c r="G188" s="45" t="s">
        <v>15</v>
      </c>
      <c r="H188" s="47">
        <v>0.54166666666666663</v>
      </c>
      <c r="I188" s="47">
        <v>0.70833333333333337</v>
      </c>
      <c r="J188" s="45" t="s">
        <v>142</v>
      </c>
    </row>
    <row r="189" spans="1:10" x14ac:dyDescent="0.2">
      <c r="A189" s="45"/>
      <c r="B189" s="45" t="s">
        <v>188</v>
      </c>
      <c r="C189" s="46">
        <v>0</v>
      </c>
      <c r="D189" s="44"/>
      <c r="E189" s="45"/>
      <c r="F189" s="45" t="s">
        <v>184</v>
      </c>
      <c r="G189" s="45" t="s">
        <v>15</v>
      </c>
      <c r="H189" s="47">
        <v>0.35416666666666669</v>
      </c>
      <c r="I189" s="47">
        <v>0.6875</v>
      </c>
      <c r="J189" s="45" t="s">
        <v>189</v>
      </c>
    </row>
    <row r="190" spans="1:10" x14ac:dyDescent="0.2">
      <c r="A190" s="31"/>
      <c r="B190" s="31"/>
      <c r="C190" s="31"/>
      <c r="D190" s="44"/>
      <c r="E190" s="31"/>
      <c r="F190" s="31"/>
      <c r="G190" s="31"/>
      <c r="H190" s="31"/>
      <c r="I190" s="31"/>
      <c r="J190" s="31"/>
    </row>
    <row r="191" spans="1:10" x14ac:dyDescent="0.2">
      <c r="A191" s="48" t="s">
        <v>19</v>
      </c>
      <c r="B191" s="49"/>
      <c r="C191" s="54"/>
      <c r="D191" s="44"/>
      <c r="E191" s="54"/>
      <c r="F191" s="49"/>
      <c r="G191" s="49"/>
      <c r="H191" s="49"/>
      <c r="I191" s="49"/>
      <c r="J191" s="49"/>
    </row>
    <row r="192" spans="1:10" x14ac:dyDescent="0.2">
      <c r="A192" s="50" t="s">
        <v>2</v>
      </c>
      <c r="B192" s="50" t="s">
        <v>3</v>
      </c>
      <c r="C192" s="55" t="s">
        <v>4</v>
      </c>
      <c r="D192" s="44"/>
      <c r="E192" s="55" t="s">
        <v>5</v>
      </c>
      <c r="F192" s="50" t="s">
        <v>6</v>
      </c>
      <c r="G192" s="50" t="s">
        <v>7</v>
      </c>
      <c r="H192" s="50" t="s">
        <v>8</v>
      </c>
      <c r="I192" s="50" t="s">
        <v>9</v>
      </c>
      <c r="J192" s="50" t="s">
        <v>10</v>
      </c>
    </row>
    <row r="193" spans="1:10" ht="36" x14ac:dyDescent="0.2">
      <c r="A193" s="45" t="s">
        <v>190</v>
      </c>
      <c r="B193" s="45" t="s">
        <v>191</v>
      </c>
      <c r="C193" s="39">
        <v>50</v>
      </c>
      <c r="D193" s="40">
        <f>50/76</f>
        <v>0.65789473684210531</v>
      </c>
      <c r="E193" s="45" t="s">
        <v>192</v>
      </c>
      <c r="F193" s="45" t="s">
        <v>184</v>
      </c>
      <c r="G193" s="45" t="s">
        <v>23</v>
      </c>
      <c r="H193" s="47">
        <v>0.54166666666666663</v>
      </c>
      <c r="I193" s="47">
        <v>0.70833333333333337</v>
      </c>
      <c r="J193" s="45" t="s">
        <v>142</v>
      </c>
    </row>
    <row r="194" spans="1:10" ht="36" x14ac:dyDescent="0.2">
      <c r="A194" s="45" t="s">
        <v>190</v>
      </c>
      <c r="B194" s="45" t="s">
        <v>191</v>
      </c>
      <c r="C194" s="39">
        <v>50</v>
      </c>
      <c r="D194" s="40">
        <f>50/76</f>
        <v>0.65789473684210531</v>
      </c>
      <c r="E194" s="45" t="s">
        <v>192</v>
      </c>
      <c r="F194" s="45" t="s">
        <v>184</v>
      </c>
      <c r="G194" s="45" t="s">
        <v>23</v>
      </c>
      <c r="H194" s="47">
        <v>0.35416666666666669</v>
      </c>
      <c r="I194" s="47">
        <v>0.52083333333333337</v>
      </c>
      <c r="J194" s="45" t="s">
        <v>142</v>
      </c>
    </row>
    <row r="195" spans="1:10" x14ac:dyDescent="0.2">
      <c r="A195" s="51"/>
      <c r="B195" s="51"/>
      <c r="C195" s="39"/>
      <c r="D195" s="44"/>
      <c r="E195" s="39"/>
      <c r="F195" s="51"/>
      <c r="G195" s="51"/>
      <c r="H195" s="51"/>
      <c r="I195" s="51"/>
      <c r="J195" s="51"/>
    </row>
    <row r="196" spans="1:10" x14ac:dyDescent="0.2">
      <c r="A196" s="48" t="s">
        <v>30</v>
      </c>
      <c r="B196" s="49"/>
      <c r="C196" s="54"/>
      <c r="D196" s="44"/>
      <c r="E196" s="54"/>
      <c r="F196" s="49"/>
      <c r="G196" s="49"/>
      <c r="H196" s="49"/>
      <c r="I196" s="49"/>
      <c r="J196" s="49"/>
    </row>
    <row r="197" spans="1:10" x14ac:dyDescent="0.2">
      <c r="A197" s="50" t="s">
        <v>2</v>
      </c>
      <c r="B197" s="50" t="s">
        <v>3</v>
      </c>
      <c r="C197" s="55" t="s">
        <v>4</v>
      </c>
      <c r="D197" s="44"/>
      <c r="E197" s="55" t="s">
        <v>5</v>
      </c>
      <c r="F197" s="50" t="s">
        <v>6</v>
      </c>
      <c r="G197" s="50" t="s">
        <v>7</v>
      </c>
      <c r="H197" s="50" t="s">
        <v>8</v>
      </c>
      <c r="I197" s="50" t="s">
        <v>9</v>
      </c>
      <c r="J197" s="50" t="s">
        <v>10</v>
      </c>
    </row>
    <row r="198" spans="1:10" ht="36" x14ac:dyDescent="0.2">
      <c r="A198" s="45" t="s">
        <v>139</v>
      </c>
      <c r="B198" s="45" t="s">
        <v>186</v>
      </c>
      <c r="C198" s="46">
        <v>10</v>
      </c>
      <c r="D198" s="44">
        <f t="shared" si="8"/>
        <v>0.13157894736842105</v>
      </c>
      <c r="E198" s="45" t="s">
        <v>187</v>
      </c>
      <c r="F198" s="45" t="s">
        <v>184</v>
      </c>
      <c r="G198" s="45" t="s">
        <v>31</v>
      </c>
      <c r="H198" s="47">
        <v>0.35416666666666669</v>
      </c>
      <c r="I198" s="47">
        <v>0.52083333333333337</v>
      </c>
      <c r="J198" s="45" t="s">
        <v>142</v>
      </c>
    </row>
    <row r="199" spans="1:10" ht="36" x14ac:dyDescent="0.2">
      <c r="A199" s="45" t="s">
        <v>139</v>
      </c>
      <c r="B199" s="45" t="s">
        <v>186</v>
      </c>
      <c r="C199" s="46">
        <v>10</v>
      </c>
      <c r="D199" s="44">
        <f t="shared" si="8"/>
        <v>0.13157894736842105</v>
      </c>
      <c r="E199" s="45" t="s">
        <v>187</v>
      </c>
      <c r="F199" s="45" t="s">
        <v>184</v>
      </c>
      <c r="G199" s="45" t="s">
        <v>31</v>
      </c>
      <c r="H199" s="47">
        <v>0.54166666666666663</v>
      </c>
      <c r="I199" s="47">
        <v>0.70833333333333337</v>
      </c>
      <c r="J199" s="45" t="s">
        <v>142</v>
      </c>
    </row>
    <row r="200" spans="1:10" x14ac:dyDescent="0.2">
      <c r="A200" s="51"/>
      <c r="B200" s="51"/>
      <c r="C200" s="39"/>
      <c r="D200" s="44"/>
      <c r="E200" s="39"/>
      <c r="F200" s="51"/>
      <c r="G200" s="51"/>
      <c r="H200" s="51"/>
      <c r="I200" s="51"/>
      <c r="J200" s="51"/>
    </row>
    <row r="201" spans="1:10" x14ac:dyDescent="0.2">
      <c r="A201" s="48" t="s">
        <v>35</v>
      </c>
      <c r="B201" s="52"/>
      <c r="C201" s="56"/>
      <c r="D201" s="44"/>
      <c r="E201" s="56"/>
      <c r="F201" s="52"/>
      <c r="G201" s="52"/>
      <c r="H201" s="52"/>
      <c r="I201" s="52"/>
      <c r="J201" s="52"/>
    </row>
    <row r="202" spans="1:10" x14ac:dyDescent="0.2">
      <c r="A202" s="50" t="s">
        <v>2</v>
      </c>
      <c r="B202" s="50" t="s">
        <v>3</v>
      </c>
      <c r="C202" s="55" t="s">
        <v>4</v>
      </c>
      <c r="D202" s="44"/>
      <c r="E202" s="55" t="s">
        <v>5</v>
      </c>
      <c r="F202" s="50" t="s">
        <v>6</v>
      </c>
      <c r="G202" s="50" t="s">
        <v>7</v>
      </c>
      <c r="H202" s="50" t="s">
        <v>8</v>
      </c>
      <c r="I202" s="50" t="s">
        <v>9</v>
      </c>
      <c r="J202" s="50" t="s">
        <v>10</v>
      </c>
    </row>
    <row r="203" spans="1:10" ht="36" x14ac:dyDescent="0.2">
      <c r="A203" s="45" t="s">
        <v>190</v>
      </c>
      <c r="B203" s="45" t="s">
        <v>191</v>
      </c>
      <c r="C203" s="39">
        <v>50</v>
      </c>
      <c r="D203" s="40">
        <f>50/76</f>
        <v>0.65789473684210531</v>
      </c>
      <c r="E203" s="45" t="s">
        <v>192</v>
      </c>
      <c r="F203" s="45" t="s">
        <v>184</v>
      </c>
      <c r="G203" s="45" t="s">
        <v>39</v>
      </c>
      <c r="H203" s="47">
        <v>0.54166666666666663</v>
      </c>
      <c r="I203" s="47">
        <v>0.70833333333333337</v>
      </c>
      <c r="J203" s="45" t="s">
        <v>142</v>
      </c>
    </row>
    <row r="204" spans="1:10" ht="36" x14ac:dyDescent="0.2">
      <c r="A204" s="45" t="s">
        <v>190</v>
      </c>
      <c r="B204" s="45" t="s">
        <v>191</v>
      </c>
      <c r="C204" s="39">
        <v>50</v>
      </c>
      <c r="D204" s="40">
        <f>50/76</f>
        <v>0.65789473684210531</v>
      </c>
      <c r="E204" s="45" t="s">
        <v>192</v>
      </c>
      <c r="F204" s="45" t="s">
        <v>184</v>
      </c>
      <c r="G204" s="45" t="s">
        <v>39</v>
      </c>
      <c r="H204" s="47">
        <v>0.35416666666666669</v>
      </c>
      <c r="I204" s="47">
        <v>0.52083333333333337</v>
      </c>
      <c r="J204" s="45" t="s">
        <v>142</v>
      </c>
    </row>
    <row r="205" spans="1:10" x14ac:dyDescent="0.2">
      <c r="A205" s="51"/>
      <c r="B205" s="51"/>
      <c r="C205" s="39"/>
      <c r="D205" s="44"/>
      <c r="E205" s="39"/>
      <c r="F205" s="51"/>
      <c r="G205" s="51"/>
      <c r="H205" s="51"/>
      <c r="I205" s="51"/>
      <c r="J205" s="51"/>
    </row>
    <row r="206" spans="1:10" x14ac:dyDescent="0.2">
      <c r="A206" s="48" t="s">
        <v>40</v>
      </c>
      <c r="B206" s="51"/>
      <c r="C206" s="39"/>
      <c r="D206" s="44"/>
      <c r="E206" s="39"/>
      <c r="F206" s="51"/>
      <c r="G206" s="51"/>
      <c r="H206" s="51"/>
      <c r="I206" s="51"/>
      <c r="J206" s="51"/>
    </row>
    <row r="207" spans="1:10" x14ac:dyDescent="0.2">
      <c r="A207" s="50" t="s">
        <v>2</v>
      </c>
      <c r="B207" s="50" t="s">
        <v>3</v>
      </c>
      <c r="C207" s="55" t="s">
        <v>4</v>
      </c>
      <c r="D207" s="44"/>
      <c r="E207" s="55" t="s">
        <v>5</v>
      </c>
      <c r="F207" s="50" t="s">
        <v>6</v>
      </c>
      <c r="G207" s="50" t="s">
        <v>7</v>
      </c>
      <c r="H207" s="50" t="s">
        <v>8</v>
      </c>
      <c r="I207" s="50" t="s">
        <v>9</v>
      </c>
      <c r="J207" s="50" t="s">
        <v>10</v>
      </c>
    </row>
    <row r="208" spans="1:10" ht="48" x14ac:dyDescent="0.2">
      <c r="A208" s="45" t="s">
        <v>193</v>
      </c>
      <c r="B208" s="45" t="s">
        <v>194</v>
      </c>
      <c r="C208" s="39">
        <v>33</v>
      </c>
      <c r="D208" s="40">
        <f>33/76</f>
        <v>0.43421052631578949</v>
      </c>
      <c r="E208" s="45" t="s">
        <v>195</v>
      </c>
      <c r="F208" s="45" t="s">
        <v>184</v>
      </c>
      <c r="G208" s="45" t="s">
        <v>78</v>
      </c>
      <c r="H208" s="47">
        <v>0.35416666666666669</v>
      </c>
      <c r="I208" s="47">
        <v>0.52083333333333337</v>
      </c>
      <c r="J208" s="45" t="s">
        <v>142</v>
      </c>
    </row>
    <row r="210" spans="1:10" x14ac:dyDescent="0.2">
      <c r="A210" s="25" t="s">
        <v>209</v>
      </c>
      <c r="B210" s="25"/>
      <c r="C210" s="25"/>
      <c r="D210" s="25"/>
      <c r="E210" s="25"/>
      <c r="F210" s="25"/>
      <c r="G210" s="25"/>
      <c r="H210" s="25"/>
      <c r="I210" s="25"/>
      <c r="J210" s="25"/>
    </row>
    <row r="212" spans="1:10" x14ac:dyDescent="0.2">
      <c r="A212" s="1" t="s">
        <v>0</v>
      </c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x14ac:dyDescent="0.2">
      <c r="A213" s="5" t="s">
        <v>1</v>
      </c>
      <c r="D213" s="19"/>
    </row>
    <row r="214" spans="1:10" x14ac:dyDescent="0.2">
      <c r="A214" s="13" t="s">
        <v>2</v>
      </c>
      <c r="B214" s="13" t="s">
        <v>3</v>
      </c>
      <c r="C214" s="13" t="s">
        <v>4</v>
      </c>
      <c r="D214" s="19"/>
      <c r="E214" s="13" t="s">
        <v>5</v>
      </c>
      <c r="F214" s="13" t="s">
        <v>6</v>
      </c>
      <c r="G214" s="13" t="s">
        <v>7</v>
      </c>
      <c r="H214" s="13" t="s">
        <v>8</v>
      </c>
      <c r="I214" s="13" t="s">
        <v>9</v>
      </c>
      <c r="J214" s="13" t="s">
        <v>10</v>
      </c>
    </row>
    <row r="215" spans="1:10" x14ac:dyDescent="0.2">
      <c r="A215" t="s">
        <v>177</v>
      </c>
      <c r="B215" t="s">
        <v>197</v>
      </c>
      <c r="C215" s="21">
        <v>60</v>
      </c>
      <c r="D215" s="22">
        <f>60/80</f>
        <v>0.75</v>
      </c>
      <c r="F215" t="s">
        <v>198</v>
      </c>
      <c r="G215" t="s">
        <v>15</v>
      </c>
      <c r="H215" s="9">
        <v>0.54166666666666663</v>
      </c>
      <c r="I215" s="9">
        <v>0.625</v>
      </c>
      <c r="J215" s="11">
        <v>8.3333333333333329E-2</v>
      </c>
    </row>
    <row r="216" spans="1:10" x14ac:dyDescent="0.2">
      <c r="A216" s="5" t="s">
        <v>19</v>
      </c>
      <c r="C216" s="21"/>
      <c r="D216" s="22"/>
    </row>
    <row r="217" spans="1:10" x14ac:dyDescent="0.2">
      <c r="A217" s="13" t="s">
        <v>2</v>
      </c>
      <c r="B217" s="13" t="s">
        <v>3</v>
      </c>
      <c r="C217" s="23" t="s">
        <v>4</v>
      </c>
      <c r="D217" s="22"/>
      <c r="E217" s="13" t="s">
        <v>5</v>
      </c>
      <c r="F217" s="13" t="s">
        <v>6</v>
      </c>
      <c r="G217" s="13" t="s">
        <v>7</v>
      </c>
      <c r="H217" s="13" t="s">
        <v>8</v>
      </c>
      <c r="I217" s="13" t="s">
        <v>9</v>
      </c>
      <c r="J217" s="13" t="s">
        <v>10</v>
      </c>
    </row>
    <row r="218" spans="1:10" x14ac:dyDescent="0.2">
      <c r="A218">
        <v>0</v>
      </c>
      <c r="B218">
        <v>0</v>
      </c>
      <c r="C218" s="21">
        <v>0</v>
      </c>
      <c r="D218" s="22"/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</row>
    <row r="219" spans="1:10" x14ac:dyDescent="0.2">
      <c r="A219" s="5" t="s">
        <v>30</v>
      </c>
      <c r="C219" s="21"/>
      <c r="D219" s="22"/>
    </row>
    <row r="220" spans="1:10" x14ac:dyDescent="0.2">
      <c r="A220" s="13" t="s">
        <v>2</v>
      </c>
      <c r="B220" s="13" t="s">
        <v>3</v>
      </c>
      <c r="C220" s="23" t="s">
        <v>4</v>
      </c>
      <c r="D220" s="22"/>
      <c r="E220" s="13" t="s">
        <v>5</v>
      </c>
      <c r="F220" s="13" t="s">
        <v>6</v>
      </c>
      <c r="G220" s="13" t="s">
        <v>7</v>
      </c>
      <c r="H220" s="13" t="s">
        <v>8</v>
      </c>
      <c r="I220" s="13" t="s">
        <v>9</v>
      </c>
      <c r="J220" s="13" t="s">
        <v>10</v>
      </c>
    </row>
    <row r="221" spans="1:10" x14ac:dyDescent="0.2">
      <c r="A221" t="s">
        <v>11</v>
      </c>
      <c r="B221" t="s">
        <v>199</v>
      </c>
      <c r="C221" s="21">
        <v>15</v>
      </c>
      <c r="D221" s="22">
        <f t="shared" ref="D221:D231" si="9">C221/80</f>
        <v>0.1875</v>
      </c>
      <c r="F221" t="s">
        <v>198</v>
      </c>
      <c r="G221" t="s">
        <v>31</v>
      </c>
      <c r="H221" s="9">
        <v>0.33333333333333331</v>
      </c>
      <c r="I221" s="9">
        <v>0.41666666666666669</v>
      </c>
      <c r="J221" s="11">
        <v>8.3333333333333329E-2</v>
      </c>
    </row>
    <row r="222" spans="1:10" x14ac:dyDescent="0.2">
      <c r="A222" t="s">
        <v>200</v>
      </c>
      <c r="B222" t="s">
        <v>201</v>
      </c>
      <c r="C222" s="21">
        <v>35</v>
      </c>
      <c r="D222" s="22">
        <f>35/80</f>
        <v>0.4375</v>
      </c>
      <c r="E222" t="s">
        <v>202</v>
      </c>
      <c r="F222" t="s">
        <v>198</v>
      </c>
      <c r="G222" t="s">
        <v>31</v>
      </c>
      <c r="H222" s="9">
        <v>0.4375</v>
      </c>
      <c r="I222" s="9">
        <v>0.52083333333333337</v>
      </c>
      <c r="J222" s="11">
        <v>8.3333333333333329E-2</v>
      </c>
    </row>
    <row r="223" spans="1:10" x14ac:dyDescent="0.2">
      <c r="A223" s="5" t="s">
        <v>35</v>
      </c>
      <c r="C223" s="21"/>
      <c r="D223" s="22"/>
    </row>
    <row r="224" spans="1:10" x14ac:dyDescent="0.2">
      <c r="A224" s="13" t="s">
        <v>2</v>
      </c>
      <c r="B224" s="13" t="s">
        <v>3</v>
      </c>
      <c r="C224" s="23" t="s">
        <v>4</v>
      </c>
      <c r="D224" s="22"/>
      <c r="E224" s="13" t="s">
        <v>5</v>
      </c>
      <c r="F224" s="13" t="s">
        <v>6</v>
      </c>
      <c r="G224" s="13" t="s">
        <v>7</v>
      </c>
      <c r="H224" s="13" t="s">
        <v>8</v>
      </c>
      <c r="I224" s="13" t="s">
        <v>9</v>
      </c>
      <c r="J224" s="13" t="s">
        <v>10</v>
      </c>
    </row>
    <row r="225" spans="1:10" x14ac:dyDescent="0.2">
      <c r="A225" t="s">
        <v>203</v>
      </c>
      <c r="B225" t="s">
        <v>204</v>
      </c>
      <c r="C225" s="21">
        <v>23</v>
      </c>
      <c r="D225" s="22">
        <f>23/80</f>
        <v>0.28749999999999998</v>
      </c>
      <c r="E225" t="s">
        <v>205</v>
      </c>
      <c r="F225" t="s">
        <v>198</v>
      </c>
      <c r="G225" t="s">
        <v>39</v>
      </c>
      <c r="H225" s="9">
        <v>0.35416666666666669</v>
      </c>
      <c r="I225" s="9">
        <v>0.4375</v>
      </c>
      <c r="J225" s="11">
        <v>8.3333333333333329E-2</v>
      </c>
    </row>
    <row r="226" spans="1:10" x14ac:dyDescent="0.2">
      <c r="A226" t="s">
        <v>203</v>
      </c>
      <c r="B226" t="s">
        <v>206</v>
      </c>
      <c r="C226" s="21">
        <v>25</v>
      </c>
      <c r="D226" s="22">
        <f>25/80</f>
        <v>0.3125</v>
      </c>
      <c r="E226" t="s">
        <v>207</v>
      </c>
      <c r="F226" t="s">
        <v>198</v>
      </c>
      <c r="G226" t="s">
        <v>39</v>
      </c>
      <c r="H226" s="9">
        <v>0.4375</v>
      </c>
      <c r="I226" s="9">
        <v>0.52083333333333337</v>
      </c>
      <c r="J226" s="11">
        <v>8.3333333333333329E-2</v>
      </c>
    </row>
    <row r="227" spans="1:10" x14ac:dyDescent="0.2">
      <c r="A227" s="5" t="s">
        <v>40</v>
      </c>
      <c r="C227" s="21"/>
      <c r="D227" s="22"/>
    </row>
    <row r="228" spans="1:10" x14ac:dyDescent="0.2">
      <c r="A228" s="13" t="s">
        <v>2</v>
      </c>
      <c r="B228" s="13" t="s">
        <v>3</v>
      </c>
      <c r="C228" s="23" t="s">
        <v>4</v>
      </c>
      <c r="D228" s="22"/>
      <c r="E228" s="13" t="s">
        <v>5</v>
      </c>
      <c r="F228" s="13" t="s">
        <v>6</v>
      </c>
      <c r="G228" s="13" t="s">
        <v>7</v>
      </c>
      <c r="H228" s="13" t="s">
        <v>8</v>
      </c>
      <c r="I228" s="13" t="s">
        <v>9</v>
      </c>
      <c r="J228" s="13" t="s">
        <v>10</v>
      </c>
    </row>
    <row r="229" spans="1:10" x14ac:dyDescent="0.2">
      <c r="A229" t="s">
        <v>203</v>
      </c>
      <c r="B229" t="s">
        <v>204</v>
      </c>
      <c r="C229" s="21">
        <v>23</v>
      </c>
      <c r="D229" s="22">
        <f>23/80</f>
        <v>0.28749999999999998</v>
      </c>
      <c r="E229" t="s">
        <v>205</v>
      </c>
      <c r="F229" t="s">
        <v>198</v>
      </c>
      <c r="G229" t="s">
        <v>78</v>
      </c>
      <c r="H229" s="9">
        <v>0.39583333333333331</v>
      </c>
      <c r="I229" s="9">
        <v>0.4375</v>
      </c>
      <c r="J229" s="11">
        <v>4.1666666666666664E-2</v>
      </c>
    </row>
    <row r="230" spans="1:10" x14ac:dyDescent="0.2">
      <c r="A230" t="s">
        <v>203</v>
      </c>
      <c r="B230" t="s">
        <v>208</v>
      </c>
      <c r="C230" s="21">
        <v>22</v>
      </c>
      <c r="D230" s="22">
        <f>22/80</f>
        <v>0.27500000000000002</v>
      </c>
      <c r="E230" t="s">
        <v>66</v>
      </c>
      <c r="F230" t="s">
        <v>198</v>
      </c>
      <c r="G230" t="s">
        <v>78</v>
      </c>
      <c r="H230" s="9">
        <v>0.54166666666666663</v>
      </c>
      <c r="I230" s="9">
        <v>0.625</v>
      </c>
      <c r="J230" s="11">
        <v>8.3333333333333329E-2</v>
      </c>
    </row>
    <row r="231" spans="1:10" x14ac:dyDescent="0.2">
      <c r="A231" t="s">
        <v>203</v>
      </c>
      <c r="B231" t="s">
        <v>208</v>
      </c>
      <c r="C231" s="21">
        <v>22</v>
      </c>
      <c r="D231" s="22">
        <f>22/80</f>
        <v>0.27500000000000002</v>
      </c>
      <c r="E231" t="s">
        <v>66</v>
      </c>
      <c r="F231" t="s">
        <v>198</v>
      </c>
      <c r="G231" t="s">
        <v>78</v>
      </c>
      <c r="H231" s="9">
        <v>0.4375</v>
      </c>
      <c r="I231" s="9">
        <v>0.52083333333333337</v>
      </c>
      <c r="J231" s="11">
        <v>8.3333333333333329E-2</v>
      </c>
    </row>
    <row r="233" spans="1:10" x14ac:dyDescent="0.2">
      <c r="A233" s="25" t="s">
        <v>227</v>
      </c>
      <c r="B233" s="25"/>
      <c r="C233" s="25"/>
      <c r="D233" s="25"/>
      <c r="E233" s="25"/>
      <c r="F233" s="25"/>
      <c r="G233" s="25"/>
      <c r="H233" s="25"/>
      <c r="I233" s="25"/>
      <c r="J233" s="25"/>
    </row>
    <row r="235" spans="1:10" x14ac:dyDescent="0.2">
      <c r="A235" s="1" t="s">
        <v>0</v>
      </c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x14ac:dyDescent="0.2">
      <c r="A236" s="5" t="s">
        <v>1</v>
      </c>
      <c r="C236" s="21"/>
      <c r="D236" s="19"/>
      <c r="E236" s="21"/>
      <c r="F236" s="21"/>
      <c r="G236" s="21"/>
      <c r="H236" s="21"/>
      <c r="I236" s="21"/>
      <c r="J236" s="21"/>
    </row>
    <row r="237" spans="1:10" x14ac:dyDescent="0.2">
      <c r="A237" s="13" t="s">
        <v>2</v>
      </c>
      <c r="B237" s="13" t="s">
        <v>3</v>
      </c>
      <c r="C237" s="13" t="s">
        <v>4</v>
      </c>
      <c r="D237" s="19"/>
      <c r="E237" s="13" t="s">
        <v>5</v>
      </c>
      <c r="F237" s="13" t="s">
        <v>6</v>
      </c>
      <c r="G237" s="13" t="s">
        <v>7</v>
      </c>
      <c r="H237" s="13" t="s">
        <v>8</v>
      </c>
      <c r="I237" s="13" t="s">
        <v>9</v>
      </c>
      <c r="J237" s="13" t="s">
        <v>10</v>
      </c>
    </row>
    <row r="238" spans="1:10" x14ac:dyDescent="0.2">
      <c r="A238" t="s">
        <v>210</v>
      </c>
      <c r="B238" t="s">
        <v>211</v>
      </c>
      <c r="C238" s="21">
        <v>27</v>
      </c>
      <c r="D238" s="22">
        <f>27/76</f>
        <v>0.35526315789473684</v>
      </c>
      <c r="E238" t="s">
        <v>212</v>
      </c>
      <c r="F238" t="s">
        <v>213</v>
      </c>
      <c r="G238" t="s">
        <v>15</v>
      </c>
      <c r="H238" s="9">
        <v>0.4375</v>
      </c>
      <c r="I238" s="9">
        <v>0.52083333333333337</v>
      </c>
      <c r="J238" s="11">
        <v>8.3333333333333329E-2</v>
      </c>
    </row>
    <row r="239" spans="1:10" x14ac:dyDescent="0.2">
      <c r="A239" t="s">
        <v>214</v>
      </c>
      <c r="B239" t="s">
        <v>215</v>
      </c>
      <c r="C239" s="21">
        <v>17</v>
      </c>
      <c r="D239" s="22">
        <f>17/76</f>
        <v>0.22368421052631579</v>
      </c>
      <c r="E239" t="s">
        <v>216</v>
      </c>
      <c r="F239" t="s">
        <v>213</v>
      </c>
      <c r="G239" t="s">
        <v>15</v>
      </c>
      <c r="H239" s="9">
        <v>0.54166666666666663</v>
      </c>
      <c r="I239" s="9">
        <v>0.625</v>
      </c>
      <c r="J239" s="11">
        <v>8.3333333333333329E-2</v>
      </c>
    </row>
    <row r="240" spans="1:10" x14ac:dyDescent="0.2">
      <c r="A240" t="s">
        <v>214</v>
      </c>
      <c r="B240" t="s">
        <v>215</v>
      </c>
      <c r="C240" s="21">
        <v>17</v>
      </c>
      <c r="D240" s="22">
        <f>17/76</f>
        <v>0.22368421052631579</v>
      </c>
      <c r="E240" t="s">
        <v>216</v>
      </c>
      <c r="F240" t="s">
        <v>213</v>
      </c>
      <c r="G240" t="s">
        <v>15</v>
      </c>
      <c r="H240" s="9">
        <v>0.625</v>
      </c>
      <c r="I240" s="9">
        <v>0.66666666666666663</v>
      </c>
      <c r="J240" s="11">
        <v>4.1666666666666664E-2</v>
      </c>
    </row>
    <row r="241" spans="1:10" x14ac:dyDescent="0.2">
      <c r="A241" t="s">
        <v>217</v>
      </c>
      <c r="B241" t="s">
        <v>218</v>
      </c>
      <c r="C241" s="21">
        <v>24</v>
      </c>
      <c r="D241" s="22">
        <f>24/76</f>
        <v>0.31578947368421051</v>
      </c>
      <c r="E241" t="s">
        <v>219</v>
      </c>
      <c r="F241" t="s">
        <v>213</v>
      </c>
      <c r="G241" t="s">
        <v>15</v>
      </c>
      <c r="H241" s="9">
        <v>0.35416666666666669</v>
      </c>
      <c r="I241" s="9">
        <v>0.39583333333333331</v>
      </c>
      <c r="J241" s="11">
        <v>4.1666666666666664E-2</v>
      </c>
    </row>
    <row r="242" spans="1:10" x14ac:dyDescent="0.2">
      <c r="A242" s="5" t="s">
        <v>19</v>
      </c>
      <c r="C242" s="21"/>
      <c r="D242" s="22"/>
    </row>
    <row r="243" spans="1:10" x14ac:dyDescent="0.2">
      <c r="A243" s="13" t="s">
        <v>2</v>
      </c>
      <c r="B243" s="13" t="s">
        <v>3</v>
      </c>
      <c r="C243" s="23" t="s">
        <v>4</v>
      </c>
      <c r="D243" s="22"/>
      <c r="E243" s="13" t="s">
        <v>5</v>
      </c>
      <c r="F243" s="13" t="s">
        <v>6</v>
      </c>
      <c r="G243" s="13" t="s">
        <v>7</v>
      </c>
      <c r="H243" s="13" t="s">
        <v>8</v>
      </c>
      <c r="I243" s="13" t="s">
        <v>9</v>
      </c>
      <c r="J243" s="13" t="s">
        <v>10</v>
      </c>
    </row>
    <row r="244" spans="1:10" x14ac:dyDescent="0.2">
      <c r="A244" t="s">
        <v>220</v>
      </c>
      <c r="B244" t="s">
        <v>221</v>
      </c>
      <c r="C244" s="21">
        <v>30</v>
      </c>
      <c r="D244" s="22">
        <f t="shared" ref="D244:D257" si="10">C244/76</f>
        <v>0.39473684210526316</v>
      </c>
      <c r="E244" t="s">
        <v>222</v>
      </c>
      <c r="F244" t="s">
        <v>213</v>
      </c>
      <c r="G244" t="s">
        <v>23</v>
      </c>
      <c r="H244" s="9">
        <v>0.35416666666666669</v>
      </c>
      <c r="I244" s="9">
        <v>0.52083333333333337</v>
      </c>
      <c r="J244" s="11">
        <v>0.16666666666666666</v>
      </c>
    </row>
    <row r="245" spans="1:10" x14ac:dyDescent="0.2">
      <c r="A245" t="s">
        <v>92</v>
      </c>
      <c r="B245" t="s">
        <v>223</v>
      </c>
      <c r="C245" s="21">
        <v>30</v>
      </c>
      <c r="D245" s="22">
        <f t="shared" si="10"/>
        <v>0.39473684210526316</v>
      </c>
      <c r="E245" t="s">
        <v>224</v>
      </c>
      <c r="F245" t="s">
        <v>213</v>
      </c>
      <c r="G245" t="s">
        <v>23</v>
      </c>
      <c r="H245" s="9">
        <v>0.54166666666666663</v>
      </c>
      <c r="I245" s="9">
        <v>0.70833333333333337</v>
      </c>
      <c r="J245" s="11">
        <v>0.16666666666666666</v>
      </c>
    </row>
    <row r="246" spans="1:10" x14ac:dyDescent="0.2">
      <c r="A246" s="5" t="s">
        <v>30</v>
      </c>
      <c r="C246" s="21"/>
      <c r="D246" s="22"/>
    </row>
    <row r="247" spans="1:10" x14ac:dyDescent="0.2">
      <c r="A247" s="13" t="s">
        <v>2</v>
      </c>
      <c r="B247" s="13" t="s">
        <v>3</v>
      </c>
      <c r="C247" s="23" t="s">
        <v>4</v>
      </c>
      <c r="D247" s="22"/>
      <c r="E247" s="13" t="s">
        <v>5</v>
      </c>
      <c r="F247" s="13" t="s">
        <v>6</v>
      </c>
      <c r="G247" s="13" t="s">
        <v>7</v>
      </c>
      <c r="H247" s="13" t="s">
        <v>8</v>
      </c>
      <c r="I247" s="13" t="s">
        <v>9</v>
      </c>
      <c r="J247" s="13" t="s">
        <v>10</v>
      </c>
    </row>
    <row r="248" spans="1:10" x14ac:dyDescent="0.2">
      <c r="A248" t="s">
        <v>210</v>
      </c>
      <c r="B248" t="s">
        <v>211</v>
      </c>
      <c r="C248" s="21">
        <v>27</v>
      </c>
      <c r="D248" s="22">
        <f>27/76</f>
        <v>0.35526315789473684</v>
      </c>
      <c r="E248" t="s">
        <v>212</v>
      </c>
      <c r="F248" t="s">
        <v>213</v>
      </c>
      <c r="G248" t="s">
        <v>31</v>
      </c>
      <c r="H248" s="9">
        <v>0.54166666666666663</v>
      </c>
      <c r="I248" s="9">
        <v>0.625</v>
      </c>
      <c r="J248" s="11">
        <v>8.3333333333333329E-2</v>
      </c>
    </row>
    <row r="249" spans="1:10" x14ac:dyDescent="0.2">
      <c r="A249" t="s">
        <v>92</v>
      </c>
      <c r="B249" t="s">
        <v>93</v>
      </c>
      <c r="C249" s="21">
        <v>59</v>
      </c>
      <c r="D249" s="22">
        <f>59/76</f>
        <v>0.77631578947368418</v>
      </c>
      <c r="E249" t="s">
        <v>94</v>
      </c>
      <c r="F249" t="s">
        <v>213</v>
      </c>
      <c r="G249" t="s">
        <v>31</v>
      </c>
      <c r="H249" s="9">
        <v>0.41666666666666669</v>
      </c>
      <c r="I249" s="9">
        <v>0.5</v>
      </c>
      <c r="J249" s="11">
        <v>8.3333333333333329E-2</v>
      </c>
    </row>
    <row r="250" spans="1:10" x14ac:dyDescent="0.2">
      <c r="A250" t="s">
        <v>217</v>
      </c>
      <c r="B250" t="s">
        <v>218</v>
      </c>
      <c r="C250" s="21">
        <v>24</v>
      </c>
      <c r="D250" s="22">
        <f>24/76</f>
        <v>0.31578947368421051</v>
      </c>
      <c r="E250" t="s">
        <v>219</v>
      </c>
      <c r="F250" t="s">
        <v>213</v>
      </c>
      <c r="G250" t="s">
        <v>31</v>
      </c>
      <c r="H250" s="9">
        <v>0.35416666666666669</v>
      </c>
      <c r="I250" s="9">
        <v>0.39583333333333331</v>
      </c>
      <c r="J250" s="11">
        <v>4.1666666666666664E-2</v>
      </c>
    </row>
    <row r="251" spans="1:10" x14ac:dyDescent="0.2">
      <c r="A251" s="5" t="s">
        <v>35</v>
      </c>
      <c r="C251" s="21"/>
      <c r="D251" s="22"/>
    </row>
    <row r="252" spans="1:10" x14ac:dyDescent="0.2">
      <c r="A252" s="13" t="s">
        <v>2</v>
      </c>
      <c r="B252" s="13" t="s">
        <v>3</v>
      </c>
      <c r="C252" s="23" t="s">
        <v>4</v>
      </c>
      <c r="D252" s="22"/>
      <c r="E252" s="13" t="s">
        <v>5</v>
      </c>
      <c r="F252" s="13" t="s">
        <v>6</v>
      </c>
      <c r="G252" s="13" t="s">
        <v>7</v>
      </c>
      <c r="H252" s="13" t="s">
        <v>8</v>
      </c>
      <c r="I252" s="13" t="s">
        <v>9</v>
      </c>
      <c r="J252" s="13" t="s">
        <v>10</v>
      </c>
    </row>
    <row r="253" spans="1:10" x14ac:dyDescent="0.2">
      <c r="A253" t="s">
        <v>214</v>
      </c>
      <c r="B253" t="s">
        <v>215</v>
      </c>
      <c r="C253" s="21">
        <v>17</v>
      </c>
      <c r="D253" s="22">
        <f>17/76</f>
        <v>0.22368421052631579</v>
      </c>
      <c r="E253" t="s">
        <v>216</v>
      </c>
      <c r="F253" t="s">
        <v>213</v>
      </c>
      <c r="G253" t="s">
        <v>39</v>
      </c>
      <c r="H253" s="9">
        <v>0.54166666666666663</v>
      </c>
      <c r="I253" s="9">
        <v>0.625</v>
      </c>
      <c r="J253" s="11">
        <v>8.3333333333333329E-2</v>
      </c>
    </row>
    <row r="254" spans="1:10" x14ac:dyDescent="0.2">
      <c r="A254" s="5" t="s">
        <v>40</v>
      </c>
      <c r="C254" s="21"/>
      <c r="D254" s="22"/>
    </row>
    <row r="255" spans="1:10" x14ac:dyDescent="0.2">
      <c r="A255" s="13" t="s">
        <v>2</v>
      </c>
      <c r="B255" s="13" t="s">
        <v>3</v>
      </c>
      <c r="C255" s="13" t="s">
        <v>4</v>
      </c>
      <c r="D255" s="19"/>
      <c r="E255" s="13" t="s">
        <v>5</v>
      </c>
      <c r="F255" s="13" t="s">
        <v>6</v>
      </c>
      <c r="G255" s="13" t="s">
        <v>7</v>
      </c>
      <c r="H255" s="13" t="s">
        <v>8</v>
      </c>
      <c r="I255" s="13" t="s">
        <v>9</v>
      </c>
      <c r="J255" s="13" t="s">
        <v>10</v>
      </c>
    </row>
    <row r="256" spans="1:10" x14ac:dyDescent="0.2">
      <c r="A256" t="s">
        <v>225</v>
      </c>
      <c r="B256" t="s">
        <v>226</v>
      </c>
      <c r="C256">
        <v>30</v>
      </c>
      <c r="D256" s="19">
        <f t="shared" si="10"/>
        <v>0.39473684210526316</v>
      </c>
      <c r="E256" t="s">
        <v>224</v>
      </c>
      <c r="F256" t="s">
        <v>213</v>
      </c>
      <c r="G256" t="s">
        <v>78</v>
      </c>
      <c r="H256" s="9">
        <v>0.54166666666666663</v>
      </c>
      <c r="I256" s="9">
        <v>0.70833333333333337</v>
      </c>
      <c r="J256" s="11">
        <v>0.16666666666666666</v>
      </c>
    </row>
    <row r="257" spans="1:10" x14ac:dyDescent="0.2">
      <c r="A257" t="s">
        <v>11</v>
      </c>
      <c r="B257" t="s">
        <v>199</v>
      </c>
      <c r="C257">
        <v>15</v>
      </c>
      <c r="D257" s="19">
        <f t="shared" si="10"/>
        <v>0.19736842105263158</v>
      </c>
      <c r="E257" t="s">
        <v>13</v>
      </c>
      <c r="F257" t="s">
        <v>213</v>
      </c>
      <c r="G257" t="s">
        <v>78</v>
      </c>
      <c r="H257" s="9">
        <v>0.33333333333333331</v>
      </c>
      <c r="I257" s="9">
        <v>0.45833333333333331</v>
      </c>
      <c r="J257" s="11">
        <v>0.125</v>
      </c>
    </row>
    <row r="259" spans="1:10" x14ac:dyDescent="0.2">
      <c r="A259" s="25" t="s">
        <v>242</v>
      </c>
      <c r="B259" s="25"/>
      <c r="C259" s="25"/>
      <c r="D259" s="25"/>
      <c r="E259" s="25"/>
      <c r="F259" s="25"/>
      <c r="G259" s="25"/>
      <c r="H259" s="25"/>
      <c r="I259" s="25"/>
      <c r="J259" s="25"/>
    </row>
    <row r="261" spans="1:10" x14ac:dyDescent="0.2">
      <c r="A261" s="1" t="s">
        <v>0</v>
      </c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 x14ac:dyDescent="0.2">
      <c r="A262" s="5" t="s">
        <v>1</v>
      </c>
      <c r="D262" s="19"/>
    </row>
    <row r="263" spans="1:10" x14ac:dyDescent="0.2">
      <c r="A263" s="13" t="s">
        <v>2</v>
      </c>
      <c r="B263" s="13" t="s">
        <v>3</v>
      </c>
      <c r="C263" s="13" t="s">
        <v>4</v>
      </c>
      <c r="D263" s="19"/>
      <c r="E263" s="13" t="s">
        <v>5</v>
      </c>
      <c r="F263" s="13" t="s">
        <v>6</v>
      </c>
      <c r="G263" s="13" t="s">
        <v>7</v>
      </c>
      <c r="H263" s="13" t="s">
        <v>8</v>
      </c>
      <c r="I263" s="13" t="s">
        <v>9</v>
      </c>
      <c r="J263" s="13" t="s">
        <v>10</v>
      </c>
    </row>
    <row r="264" spans="1:10" x14ac:dyDescent="0.2">
      <c r="A264" t="s">
        <v>60</v>
      </c>
      <c r="B264" t="s">
        <v>228</v>
      </c>
      <c r="C264" s="21">
        <v>31</v>
      </c>
      <c r="D264" s="22">
        <f>31/70</f>
        <v>0.44285714285714284</v>
      </c>
      <c r="E264" t="s">
        <v>229</v>
      </c>
      <c r="F264" t="s">
        <v>230</v>
      </c>
      <c r="G264" t="s">
        <v>15</v>
      </c>
      <c r="H264" s="9">
        <v>0.4375</v>
      </c>
      <c r="I264" s="9">
        <v>0.47916666666666669</v>
      </c>
      <c r="J264" s="11">
        <v>4.1666666666666664E-2</v>
      </c>
    </row>
    <row r="265" spans="1:10" x14ac:dyDescent="0.2">
      <c r="A265" t="s">
        <v>60</v>
      </c>
      <c r="B265" t="s">
        <v>231</v>
      </c>
      <c r="C265" s="21">
        <v>32</v>
      </c>
      <c r="D265" s="22">
        <f>32/70</f>
        <v>0.45714285714285713</v>
      </c>
      <c r="E265" t="s">
        <v>232</v>
      </c>
      <c r="F265" t="s">
        <v>230</v>
      </c>
      <c r="G265" t="s">
        <v>15</v>
      </c>
      <c r="H265" s="9">
        <v>0.47916666666666669</v>
      </c>
      <c r="I265" s="9">
        <v>0.52083333333333337</v>
      </c>
      <c r="J265" s="11">
        <v>4.1666666666666664E-2</v>
      </c>
    </row>
    <row r="266" spans="1:10" x14ac:dyDescent="0.2">
      <c r="A266" s="5" t="s">
        <v>19</v>
      </c>
      <c r="C266" s="21"/>
      <c r="D266" s="22"/>
    </row>
    <row r="267" spans="1:10" x14ac:dyDescent="0.2">
      <c r="A267" s="13" t="s">
        <v>2</v>
      </c>
      <c r="B267" s="13" t="s">
        <v>3</v>
      </c>
      <c r="C267" s="23" t="s">
        <v>4</v>
      </c>
      <c r="D267" s="22"/>
      <c r="E267" s="13" t="s">
        <v>5</v>
      </c>
      <c r="F267" s="13" t="s">
        <v>6</v>
      </c>
      <c r="G267" s="13" t="s">
        <v>7</v>
      </c>
      <c r="H267" s="13" t="s">
        <v>8</v>
      </c>
      <c r="I267" s="13" t="s">
        <v>9</v>
      </c>
      <c r="J267" s="13" t="s">
        <v>10</v>
      </c>
    </row>
    <row r="268" spans="1:10" x14ac:dyDescent="0.2">
      <c r="A268" t="s">
        <v>60</v>
      </c>
      <c r="B268" t="s">
        <v>228</v>
      </c>
      <c r="C268" s="21">
        <v>31</v>
      </c>
      <c r="D268" s="22">
        <f>31/70</f>
        <v>0.44285714285714284</v>
      </c>
      <c r="E268" t="s">
        <v>229</v>
      </c>
      <c r="F268" t="s">
        <v>230</v>
      </c>
      <c r="G268" t="s">
        <v>23</v>
      </c>
      <c r="H268" s="9">
        <v>0.4375</v>
      </c>
      <c r="I268" s="9">
        <v>0.47916666666666669</v>
      </c>
      <c r="J268" s="11">
        <v>4.1666666666666664E-2</v>
      </c>
    </row>
    <row r="269" spans="1:10" x14ac:dyDescent="0.2">
      <c r="A269" t="s">
        <v>60</v>
      </c>
      <c r="B269" t="s">
        <v>231</v>
      </c>
      <c r="C269" s="21">
        <v>32</v>
      </c>
      <c r="D269" s="22">
        <f>32/70</f>
        <v>0.45714285714285713</v>
      </c>
      <c r="E269" t="s">
        <v>232</v>
      </c>
      <c r="F269" t="s">
        <v>230</v>
      </c>
      <c r="G269" t="s">
        <v>23</v>
      </c>
      <c r="H269" s="9">
        <v>0.47916666666666669</v>
      </c>
      <c r="I269" s="9">
        <v>0.52083333333333337</v>
      </c>
      <c r="J269" s="11">
        <v>4.1666666666666664E-2</v>
      </c>
    </row>
    <row r="270" spans="1:10" x14ac:dyDescent="0.2">
      <c r="A270" s="5" t="s">
        <v>30</v>
      </c>
      <c r="C270" s="21"/>
      <c r="D270" s="22"/>
    </row>
    <row r="271" spans="1:10" x14ac:dyDescent="0.2">
      <c r="A271" s="13" t="s">
        <v>2</v>
      </c>
      <c r="B271" s="13" t="s">
        <v>3</v>
      </c>
      <c r="C271" s="23" t="s">
        <v>4</v>
      </c>
      <c r="D271" s="22"/>
      <c r="E271" s="13" t="s">
        <v>5</v>
      </c>
      <c r="F271" s="13" t="s">
        <v>6</v>
      </c>
      <c r="G271" s="13" t="s">
        <v>7</v>
      </c>
      <c r="H271" s="13" t="s">
        <v>8</v>
      </c>
      <c r="I271" s="13" t="s">
        <v>9</v>
      </c>
      <c r="J271" s="13" t="s">
        <v>10</v>
      </c>
    </row>
    <row r="272" spans="1:10" x14ac:dyDescent="0.2">
      <c r="A272" t="s">
        <v>233</v>
      </c>
      <c r="B272" t="s">
        <v>234</v>
      </c>
      <c r="C272" s="21">
        <v>30</v>
      </c>
      <c r="D272" s="22">
        <f t="shared" ref="D272:D280" si="11">C272/70</f>
        <v>0.42857142857142855</v>
      </c>
      <c r="E272" t="s">
        <v>235</v>
      </c>
      <c r="F272" t="s">
        <v>230</v>
      </c>
      <c r="G272" t="s">
        <v>31</v>
      </c>
      <c r="H272" s="9">
        <v>0.625</v>
      </c>
      <c r="I272" s="9">
        <v>0.70833333333333337</v>
      </c>
      <c r="J272" s="11">
        <v>8.3333333333333329E-2</v>
      </c>
    </row>
    <row r="273" spans="1:10" x14ac:dyDescent="0.2">
      <c r="A273" t="s">
        <v>236</v>
      </c>
      <c r="B273" t="s">
        <v>237</v>
      </c>
      <c r="C273" s="21">
        <v>16</v>
      </c>
      <c r="D273" s="22">
        <f t="shared" si="11"/>
        <v>0.22857142857142856</v>
      </c>
      <c r="E273" t="s">
        <v>238</v>
      </c>
      <c r="F273" t="s">
        <v>230</v>
      </c>
      <c r="G273" t="s">
        <v>31</v>
      </c>
      <c r="H273" s="9">
        <v>0.5</v>
      </c>
      <c r="I273" s="9">
        <v>0.625</v>
      </c>
      <c r="J273" s="11">
        <v>0.125</v>
      </c>
    </row>
    <row r="274" spans="1:10" x14ac:dyDescent="0.2">
      <c r="A274" s="5" t="s">
        <v>35</v>
      </c>
      <c r="C274" s="21"/>
      <c r="D274" s="22"/>
    </row>
    <row r="275" spans="1:10" x14ac:dyDescent="0.2">
      <c r="A275" s="13" t="s">
        <v>2</v>
      </c>
      <c r="B275" s="13" t="s">
        <v>3</v>
      </c>
      <c r="C275" s="23" t="s">
        <v>4</v>
      </c>
      <c r="D275" s="22"/>
      <c r="E275" s="13" t="s">
        <v>5</v>
      </c>
      <c r="F275" s="13" t="s">
        <v>6</v>
      </c>
      <c r="G275" s="13" t="s">
        <v>7</v>
      </c>
      <c r="H275" s="13" t="s">
        <v>8</v>
      </c>
      <c r="I275" s="13" t="s">
        <v>9</v>
      </c>
      <c r="J275" s="13" t="s">
        <v>10</v>
      </c>
    </row>
    <row r="276" spans="1:10" x14ac:dyDescent="0.2">
      <c r="A276" t="s">
        <v>239</v>
      </c>
      <c r="B276" t="s">
        <v>240</v>
      </c>
      <c r="C276" s="21">
        <v>28</v>
      </c>
      <c r="D276" s="22">
        <f t="shared" si="11"/>
        <v>0.4</v>
      </c>
      <c r="E276" t="s">
        <v>241</v>
      </c>
      <c r="F276" t="s">
        <v>230</v>
      </c>
      <c r="G276" t="s">
        <v>39</v>
      </c>
      <c r="H276" s="9">
        <v>0.5</v>
      </c>
      <c r="I276" s="9">
        <v>0.58333333333333337</v>
      </c>
      <c r="J276" s="11">
        <v>8.3333333333333329E-2</v>
      </c>
    </row>
    <row r="277" spans="1:10" x14ac:dyDescent="0.2">
      <c r="A277" s="5" t="s">
        <v>40</v>
      </c>
      <c r="C277" s="21"/>
      <c r="D277" s="22"/>
    </row>
    <row r="278" spans="1:10" x14ac:dyDescent="0.2">
      <c r="A278" s="13" t="s">
        <v>2</v>
      </c>
      <c r="B278" s="13" t="s">
        <v>3</v>
      </c>
      <c r="C278" s="23" t="s">
        <v>4</v>
      </c>
      <c r="D278" s="22"/>
      <c r="E278" s="13" t="s">
        <v>5</v>
      </c>
      <c r="F278" s="13" t="s">
        <v>6</v>
      </c>
      <c r="G278" s="13" t="s">
        <v>7</v>
      </c>
      <c r="H278" s="13" t="s">
        <v>8</v>
      </c>
      <c r="I278" s="13" t="s">
        <v>9</v>
      </c>
      <c r="J278" s="13" t="s">
        <v>10</v>
      </c>
    </row>
    <row r="279" spans="1:10" x14ac:dyDescent="0.2">
      <c r="A279" t="s">
        <v>200</v>
      </c>
      <c r="B279" t="s">
        <v>201</v>
      </c>
      <c r="C279" s="21">
        <v>35</v>
      </c>
      <c r="D279" s="22">
        <f t="shared" ref="D279:D280" si="12">C279/70</f>
        <v>0.5</v>
      </c>
      <c r="E279" t="s">
        <v>202</v>
      </c>
      <c r="F279" t="s">
        <v>230</v>
      </c>
      <c r="G279" t="s">
        <v>78</v>
      </c>
      <c r="H279" s="9">
        <v>0.4375</v>
      </c>
      <c r="I279" s="9">
        <v>0.52083333333333337</v>
      </c>
      <c r="J279" s="11">
        <v>8.3333333333333329E-2</v>
      </c>
    </row>
    <row r="280" spans="1:10" x14ac:dyDescent="0.2">
      <c r="A280" t="s">
        <v>233</v>
      </c>
      <c r="B280" t="s">
        <v>234</v>
      </c>
      <c r="C280" s="21">
        <v>48</v>
      </c>
      <c r="D280" s="22">
        <f t="shared" si="12"/>
        <v>0.68571428571428572</v>
      </c>
      <c r="E280" t="s">
        <v>235</v>
      </c>
      <c r="F280" t="s">
        <v>230</v>
      </c>
      <c r="G280" t="s">
        <v>78</v>
      </c>
      <c r="H280" s="9">
        <v>0.54166666666666663</v>
      </c>
      <c r="I280" s="9">
        <v>0.625</v>
      </c>
      <c r="J280" s="11">
        <v>8.3333333333333329E-2</v>
      </c>
    </row>
  </sheetData>
  <mergeCells count="11">
    <mergeCell ref="A153:J153"/>
    <mergeCell ref="A181:J181"/>
    <mergeCell ref="A210:J210"/>
    <mergeCell ref="A233:J233"/>
    <mergeCell ref="A259:J259"/>
    <mergeCell ref="A1:J1"/>
    <mergeCell ref="A21:J21"/>
    <mergeCell ref="A44:J44"/>
    <mergeCell ref="A69:J69"/>
    <mergeCell ref="A100:J100"/>
    <mergeCell ref="A125:J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2020-03-21T01:28:32Z</dcterms:created>
  <dcterms:modified xsi:type="dcterms:W3CDTF">2020-03-21T01:50:12Z</dcterms:modified>
</cp:coreProperties>
</file>