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Procurement\Policy\Procurement Templates Final-reviewed RV-24.09.2015\Planning\"/>
    </mc:Choice>
  </mc:AlternateContent>
  <bookViews>
    <workbookView xWindow="0" yWindow="0" windowWidth="20490" windowHeight="7755" tabRatio="775"/>
  </bookViews>
  <sheets>
    <sheet name="Purpose of the TCO Calculator" sheetId="4" r:id="rId1"/>
    <sheet name="TCO Calculator" sheetId="1" r:id="rId2"/>
    <sheet name="Sheet1" sheetId="5" state="hidden" r:id="rId3"/>
  </sheets>
  <definedNames>
    <definedName name="_xlnm.Print_Area" localSheetId="1">'TCO Calculator'!$A$1:$E$105</definedName>
  </definedNames>
  <calcPr calcId="152511"/>
</workbook>
</file>

<file path=xl/calcChain.xml><?xml version="1.0" encoding="utf-8"?>
<calcChain xmlns="http://schemas.openxmlformats.org/spreadsheetml/2006/main">
  <c r="E61" i="1" l="1"/>
  <c r="A92" i="1" s="1"/>
  <c r="E68" i="1" l="1"/>
  <c r="A94" i="1" s="1"/>
  <c r="E74" i="1"/>
  <c r="A97" i="1" s="1"/>
  <c r="E20" i="1"/>
  <c r="A80" i="1" s="1"/>
  <c r="E52" i="1"/>
  <c r="E54" i="1"/>
  <c r="E55" i="1"/>
  <c r="E56" i="1"/>
  <c r="E48" i="1"/>
  <c r="E39" i="1"/>
  <c r="E40" i="1"/>
  <c r="E41" i="1"/>
  <c r="E42" i="1"/>
  <c r="E38" i="1"/>
  <c r="E34" i="1"/>
  <c r="E35" i="1"/>
  <c r="E33" i="1"/>
  <c r="E24" i="1"/>
  <c r="E25" i="1"/>
  <c r="E26" i="1"/>
  <c r="E27" i="1"/>
  <c r="E28" i="1"/>
  <c r="E29" i="1"/>
  <c r="E30" i="1"/>
  <c r="E23" i="1"/>
  <c r="E57" i="1" l="1"/>
  <c r="A90" i="1" s="1"/>
  <c r="B90" i="1" s="1"/>
  <c r="B104" i="1"/>
  <c r="B101" i="1"/>
  <c r="E31" i="1"/>
  <c r="A82" i="1" s="1"/>
  <c r="E36" i="1"/>
  <c r="A84" i="1" s="1"/>
  <c r="B84" i="1" s="1"/>
  <c r="E49" i="1"/>
  <c r="A88" i="1" s="1"/>
  <c r="B88" i="1" s="1"/>
  <c r="E43" i="1"/>
  <c r="A86" i="1" s="1"/>
  <c r="B86" i="1" s="1"/>
  <c r="B102" i="1" l="1"/>
  <c r="B103" i="1" s="1"/>
  <c r="B82" i="1"/>
  <c r="B105" i="1" l="1"/>
  <c r="C102" i="1" l="1"/>
  <c r="C104" i="1"/>
  <c r="C103" i="1"/>
  <c r="C101" i="1"/>
  <c r="C92" i="1"/>
  <c r="C94" i="1"/>
  <c r="C97" i="1"/>
  <c r="C80" i="1"/>
  <c r="C90" i="1"/>
  <c r="C88" i="1"/>
  <c r="C86" i="1"/>
  <c r="C82" i="1"/>
  <c r="C84" i="1"/>
</calcChain>
</file>

<file path=xl/comments1.xml><?xml version="1.0" encoding="utf-8"?>
<comments xmlns="http://schemas.openxmlformats.org/spreadsheetml/2006/main">
  <authors>
    <author>Jocelyn Gerven</author>
  </authors>
  <commentList>
    <comment ref="B5" authorId="0" shapeId="0">
      <text>
        <r>
          <rPr>
            <sz val="9"/>
            <color indexed="81"/>
            <rFont val="Tahoma"/>
            <family val="2"/>
          </rPr>
          <t>Insert the number of years that represent the whole-of-life. Use a numeral (eg 5) not letters (eg five) as this cell will be used to automatically calculate TCO.</t>
        </r>
      </text>
    </comment>
  </commentList>
</comments>
</file>

<file path=xl/sharedStrings.xml><?xml version="1.0" encoding="utf-8"?>
<sst xmlns="http://schemas.openxmlformats.org/spreadsheetml/2006/main" count="149" uniqueCount="113">
  <si>
    <t>Spare parts</t>
  </si>
  <si>
    <t>Decommissioning / deconstruction costs</t>
  </si>
  <si>
    <t>Resale / salvage value of equipment</t>
  </si>
  <si>
    <t>Resale / salvage value of parts</t>
  </si>
  <si>
    <t>Resale / salvage value of operational items, eg, ink cartridges</t>
  </si>
  <si>
    <t>Testing / initial inspection costs</t>
  </si>
  <si>
    <t>Initial licence costs</t>
  </si>
  <si>
    <t>Cost of transportation of equipment from site</t>
  </si>
  <si>
    <t>% of TCO</t>
  </si>
  <si>
    <t># p.a.</t>
  </si>
  <si>
    <t>Management costs, eg time for meetings</t>
  </si>
  <si>
    <t>Project management costs</t>
  </si>
  <si>
    <t>Unplanned outages - additional costs</t>
  </si>
  <si>
    <t>Unplanned outages - lost revenue</t>
  </si>
  <si>
    <t>Planned maintenance outages - additional costs</t>
  </si>
  <si>
    <t>Write-off</t>
  </si>
  <si>
    <t>Restoration of site to original state</t>
  </si>
  <si>
    <t>Installation / integration / engineering / calibration costs</t>
  </si>
  <si>
    <t>Why Use the TCO Calculator?</t>
  </si>
  <si>
    <t>The TCO Calculator will automatically calculate: 
   * an overall Total Cost of Ownership 
   * totals for the various sections, categories and sub-categories, and 
   * percentages of the TCO for each of the categories.</t>
  </si>
  <si>
    <t>Costs associated with additional work requested</t>
  </si>
  <si>
    <t xml:space="preserve">Expected lifetime of the item: </t>
  </si>
  <si>
    <t>What is the Purpose of the TCO Calculator?</t>
  </si>
  <si>
    <t>HomePage | Procurement.govt.nz</t>
  </si>
  <si>
    <r>
      <t xml:space="preserve">The TCO calculator should be used in conjunction with the </t>
    </r>
    <r>
      <rPr>
        <b/>
        <i/>
        <sz val="10"/>
        <color indexed="8"/>
        <rFont val="Arial"/>
        <family val="2"/>
      </rPr>
      <t xml:space="preserve">Guide to the Total Cost of Ownership.  
</t>
    </r>
    <r>
      <rPr>
        <b/>
        <sz val="10"/>
        <color indexed="8"/>
        <rFont val="Arial"/>
        <family val="2"/>
      </rPr>
      <t xml:space="preserve">This can be found on the website: </t>
    </r>
  </si>
  <si>
    <t>INCOME</t>
  </si>
  <si>
    <t>Supplier travel and accommodation costs</t>
  </si>
  <si>
    <t>National / International calls to contact supplier</t>
  </si>
  <si>
    <t>The TCO Calculator is designed to help people who are new to the concept of total cost of ownership.</t>
  </si>
  <si>
    <t>The calculator contains a number of categories and sub-categories of costs associated with the life-cycle of an item.  Some of these are obvious, like the purchase cost of the item, but some are things that you might not have thought of, such as the cost of outages.  The calculator is designed to prompt you to think about costs that you may not have thought of, but you only need to enter data into the fields that apply to the product that you are procuring.</t>
  </si>
  <si>
    <t xml:space="preserve">Using the Calculator will help you to understand the total costs of the item, over its whole life.  </t>
  </si>
  <si>
    <t>You can use the calculator to compare the TCO for several options, to make a decision about which is the least expensive over the expected lifetime of the product or service.
You can ask suppliers to present the total cost of ownership in the proposals. You may use this Calculator as a template in your tender.</t>
  </si>
  <si>
    <t>It may not be particularly useful to those who are experienced and/or qualified in accounting or related disciplines - it is recommended that these people continue to use their current methodology, or seek more sophisticated software.</t>
  </si>
  <si>
    <t>Duties / taxes on purchased item (excludes GST)</t>
  </si>
  <si>
    <t>Does the TCO calculator include GST?</t>
  </si>
  <si>
    <r>
      <t xml:space="preserve">This calculator is exclusive of GST.  If an item was being purchased from overseas, it would be appropriate to include customs duties as this are not claimed back by the entity via the GST process (GST is on top). See </t>
    </r>
    <r>
      <rPr>
        <sz val="10"/>
        <color rgb="FF0000FF"/>
        <rFont val="Arial"/>
        <family val="2"/>
      </rPr>
      <t xml:space="preserve">http://www.customs.govt.nz/inprivate/charges/dutiesandcharges/Pages/default.aspx </t>
    </r>
    <r>
      <rPr>
        <sz val="10"/>
        <color theme="1"/>
        <rFont val="Arial"/>
        <family val="2"/>
      </rPr>
      <t>for details.</t>
    </r>
  </si>
  <si>
    <t>EXPENSES</t>
  </si>
  <si>
    <t>Cost category 1</t>
  </si>
  <si>
    <t>Cost category 2</t>
  </si>
  <si>
    <t>Cost category 3</t>
  </si>
  <si>
    <t>Cost category 4</t>
  </si>
  <si>
    <t>Cost category 5</t>
  </si>
  <si>
    <t>Cost category 6</t>
  </si>
  <si>
    <t>Cost category 7</t>
  </si>
  <si>
    <t>Purchase price</t>
  </si>
  <si>
    <t>Accessories</t>
  </si>
  <si>
    <t>Legal costs (eg conveyancing)</t>
  </si>
  <si>
    <t>Delivery costs</t>
  </si>
  <si>
    <t>Packaging</t>
  </si>
  <si>
    <t>[insert name]</t>
  </si>
  <si>
    <t>Name of product / service:</t>
  </si>
  <si>
    <t>unit cost</t>
  </si>
  <si>
    <t>subtotal cost $</t>
  </si>
  <si>
    <t>subtotal income $</t>
  </si>
  <si>
    <t>Cost items</t>
  </si>
  <si>
    <t>Income items</t>
  </si>
  <si>
    <t>total income</t>
  </si>
  <si>
    <t>Overtime costs</t>
  </si>
  <si>
    <t>Annual licences</t>
  </si>
  <si>
    <t>Alterations, cabling, telephone links</t>
  </si>
  <si>
    <t>Building consents</t>
  </si>
  <si>
    <t>Electricity</t>
  </si>
  <si>
    <t>Gas</t>
  </si>
  <si>
    <t>Water</t>
  </si>
  <si>
    <t>Annual maintenance</t>
  </si>
  <si>
    <t>Hire of replacement equipment during downtime</t>
  </si>
  <si>
    <t>Software upgrades</t>
  </si>
  <si>
    <t>Staff training</t>
  </si>
  <si>
    <t>Other maintenance</t>
  </si>
  <si>
    <t>Disposal costs eg hazardous items</t>
  </si>
  <si>
    <r>
      <t xml:space="preserve">enter data here
</t>
    </r>
    <r>
      <rPr>
        <b/>
        <sz val="8"/>
        <color theme="0"/>
        <rFont val="Webdings"/>
        <family val="1"/>
        <charset val="2"/>
      </rPr>
      <t>6</t>
    </r>
  </si>
  <si>
    <t>subtotal</t>
  </si>
  <si>
    <t>Total costs p.a.</t>
  </si>
  <si>
    <t>Total costs over whole-of-life</t>
  </si>
  <si>
    <t>Total expenses p.a.</t>
  </si>
  <si>
    <t>Total expenses over whole-of-life</t>
  </si>
  <si>
    <t>Total income</t>
  </si>
  <si>
    <t>Total initial costs</t>
  </si>
  <si>
    <t xml:space="preserve">Summary </t>
  </si>
  <si>
    <t>subtotal costs $</t>
  </si>
  <si>
    <t>Total Cost of Ownership - Quick Calculator</t>
  </si>
  <si>
    <t>TOTAL COST OF OWNERSHIP</t>
  </si>
  <si>
    <t>Regular overhaul (at year 5)</t>
  </si>
  <si>
    <t>Cost category 8</t>
  </si>
  <si>
    <t>one-off so not applicable</t>
  </si>
  <si>
    <t>Category 1: initial purchase costs</t>
  </si>
  <si>
    <t>Category 2: regular ongoing operational costs</t>
  </si>
  <si>
    <t>Category 3: fuel/ energy</t>
  </si>
  <si>
    <t>Category 4: regular service and maintenance</t>
  </si>
  <si>
    <t>Category 5: anticipated downtime</t>
  </si>
  <si>
    <t>Category 6: additional supplier costs</t>
  </si>
  <si>
    <t>Category 7: one-off costs</t>
  </si>
  <si>
    <t>Category 8: costs of disposal</t>
  </si>
  <si>
    <t>All initial costs on purchase (one-off)</t>
  </si>
  <si>
    <t xml:space="preserve">Regular ongoing operational costs (per annum) </t>
  </si>
  <si>
    <t>Fuel / energy costs (per annum)</t>
  </si>
  <si>
    <t>Regular service and maintenance (per annum)</t>
  </si>
  <si>
    <t>Anticipated downtime (per annum)</t>
  </si>
  <si>
    <t>Additional supplier costs (per annum)</t>
  </si>
  <si>
    <t>Other one-off costs (not per annum)</t>
  </si>
  <si>
    <t>Disposal costs (one-off not per annum)</t>
  </si>
  <si>
    <t>Income on disposal (one-off not per annum)</t>
  </si>
  <si>
    <t>this column automatically calculates</t>
  </si>
  <si>
    <t>Summary of expenses / income</t>
  </si>
  <si>
    <t xml:space="preserve">$  </t>
  </si>
  <si>
    <t>Consumables eg ink</t>
  </si>
  <si>
    <t>Consumables eg lubricants</t>
  </si>
  <si>
    <t>Consumables eg cleaning products</t>
  </si>
  <si>
    <t>Consumables eg health and safety equipment</t>
  </si>
  <si>
    <t>Consumables eg paper</t>
  </si>
  <si>
    <t xml:space="preserve">Preventative maintenance </t>
  </si>
  <si>
    <t>Recalibration and testing after overhaul)</t>
  </si>
  <si>
    <t>INSTRUCTIONS TO USERS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</si>
</sst>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0.0%"/>
  </numFmts>
  <fonts count="31" x14ac:knownFonts="1">
    <font>
      <sz val="11"/>
      <color theme="1"/>
      <name val="Arial"/>
      <family val="2"/>
    </font>
    <font>
      <sz val="9"/>
      <color indexed="81"/>
      <name val="Tahoma"/>
      <family val="2"/>
    </font>
    <font>
      <b/>
      <sz val="10"/>
      <color indexed="8"/>
      <name val="Arial"/>
      <family val="2"/>
    </font>
    <font>
      <b/>
      <i/>
      <sz val="10"/>
      <color indexed="8"/>
      <name val="Arial"/>
      <family val="2"/>
    </font>
    <font>
      <sz val="11"/>
      <color theme="1"/>
      <name val="Arial"/>
      <family val="2"/>
    </font>
    <font>
      <u/>
      <sz val="11"/>
      <color theme="10"/>
      <name val="Arial"/>
      <family val="2"/>
    </font>
    <font>
      <b/>
      <sz val="10"/>
      <color theme="1"/>
      <name val="Arial"/>
      <family val="2"/>
    </font>
    <font>
      <sz val="10"/>
      <color theme="1"/>
      <name val="Arial"/>
      <family val="2"/>
    </font>
    <font>
      <b/>
      <sz val="9"/>
      <color theme="1"/>
      <name val="Arial"/>
      <family val="2"/>
    </font>
    <font>
      <sz val="9"/>
      <color theme="1"/>
      <name val="Arial"/>
      <family val="2"/>
    </font>
    <font>
      <b/>
      <sz val="12"/>
      <color rgb="FF00669A"/>
      <name val="Arial"/>
      <family val="2"/>
    </font>
    <font>
      <i/>
      <sz val="9"/>
      <color theme="1"/>
      <name val="Arial"/>
      <family val="2"/>
    </font>
    <font>
      <b/>
      <sz val="14"/>
      <color theme="1"/>
      <name val="Arial"/>
      <family val="2"/>
    </font>
    <font>
      <sz val="14"/>
      <color rgb="FF00669A"/>
      <name val="Arial"/>
      <family val="2"/>
    </font>
    <font>
      <sz val="14"/>
      <color theme="1"/>
      <name val="Arial"/>
      <family val="2"/>
    </font>
    <font>
      <sz val="10"/>
      <color rgb="FF0000FF"/>
      <name val="Arial"/>
      <family val="2"/>
    </font>
    <font>
      <sz val="10"/>
      <color theme="0"/>
      <name val="Arial"/>
      <family val="2"/>
    </font>
    <font>
      <b/>
      <sz val="10"/>
      <color theme="0"/>
      <name val="Arial"/>
      <family val="2"/>
    </font>
    <font>
      <b/>
      <sz val="9"/>
      <color theme="0"/>
      <name val="Arial"/>
      <family val="2"/>
    </font>
    <font>
      <b/>
      <sz val="10"/>
      <name val="Arial"/>
      <family val="2"/>
    </font>
    <font>
      <b/>
      <sz val="10"/>
      <color rgb="FFFFFF00"/>
      <name val="Arial"/>
      <family val="2"/>
    </font>
    <font>
      <b/>
      <sz val="12"/>
      <color theme="0"/>
      <name val="Arial"/>
      <family val="2"/>
    </font>
    <font>
      <b/>
      <sz val="12"/>
      <name val="Arial"/>
      <family val="2"/>
    </font>
    <font>
      <b/>
      <sz val="18"/>
      <color rgb="FF00669A"/>
      <name val="Arial"/>
      <family val="2"/>
    </font>
    <font>
      <b/>
      <sz val="8"/>
      <color theme="0"/>
      <name val="Arial"/>
      <family val="2"/>
    </font>
    <font>
      <b/>
      <sz val="8"/>
      <color theme="0"/>
      <name val="Webdings"/>
      <family val="1"/>
      <charset val="2"/>
    </font>
    <font>
      <sz val="20"/>
      <color theme="4" tint="-0.249977111117893"/>
      <name val="Arial"/>
      <family val="2"/>
    </font>
    <font>
      <b/>
      <sz val="10"/>
      <color theme="0" tint="-0.34998626667073579"/>
      <name val="Arial"/>
      <family val="2"/>
    </font>
    <font>
      <b/>
      <sz val="12"/>
      <color rgb="FFFF0000"/>
      <name val="Arial"/>
      <family val="2"/>
    </font>
    <font>
      <b/>
      <u/>
      <sz val="14"/>
      <color theme="1"/>
      <name val="Arial"/>
      <family val="2"/>
    </font>
    <font>
      <sz val="11"/>
      <color theme="1"/>
      <name val="Symbol"/>
      <family val="1"/>
      <charset val="2"/>
    </font>
  </fonts>
  <fills count="7">
    <fill>
      <patternFill patternType="none"/>
    </fill>
    <fill>
      <patternFill patternType="gray125"/>
    </fill>
    <fill>
      <patternFill patternType="solid">
        <fgColor theme="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tint="-0.249977111117893"/>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medium">
        <color theme="0"/>
      </bottom>
      <diagonal/>
    </border>
    <border>
      <left style="medium">
        <color indexed="64"/>
      </left>
      <right style="medium">
        <color indexed="64"/>
      </right>
      <top style="thin">
        <color indexed="64"/>
      </top>
      <bottom style="double">
        <color indexed="64"/>
      </bottom>
      <diagonal/>
    </border>
    <border>
      <left/>
      <right/>
      <top style="medium">
        <color theme="4" tint="-0.24994659260841701"/>
      </top>
      <bottom style="medium">
        <color theme="4"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thin">
        <color indexed="64"/>
      </left>
      <right/>
      <top style="thin">
        <color indexed="64"/>
      </top>
      <bottom/>
      <diagonal/>
    </border>
    <border>
      <left/>
      <right style="medium">
        <color indexed="64"/>
      </right>
      <top/>
      <bottom style="medium">
        <color indexed="64"/>
      </bottom>
      <diagonal/>
    </border>
    <border>
      <left style="medium">
        <color indexed="64"/>
      </left>
      <right/>
      <top/>
      <bottom/>
      <diagonal/>
    </border>
  </borders>
  <cellStyleXfs count="4">
    <xf numFmtId="0" fontId="0" fillId="0" borderId="0"/>
    <xf numFmtId="44" fontId="4" fillId="0" borderId="0" applyFont="0" applyFill="0" applyBorder="0" applyAlignment="0" applyProtection="0"/>
    <xf numFmtId="0" fontId="5" fillId="0" borderId="0" applyNumberFormat="0" applyFill="0" applyBorder="0" applyAlignment="0" applyProtection="0"/>
    <xf numFmtId="9" fontId="4" fillId="0" borderId="0" applyFont="0" applyFill="0" applyBorder="0" applyAlignment="0" applyProtection="0"/>
  </cellStyleXfs>
  <cellXfs count="129">
    <xf numFmtId="0" fontId="0" fillId="0" borderId="0" xfId="0"/>
    <xf numFmtId="0" fontId="6" fillId="0" borderId="0" xfId="0" applyFont="1" applyAlignment="1">
      <alignment vertical="top"/>
    </xf>
    <xf numFmtId="0" fontId="7" fillId="0" borderId="0" xfId="0" applyFont="1" applyAlignment="1">
      <alignment vertical="top"/>
    </xf>
    <xf numFmtId="0" fontId="0" fillId="0" borderId="0" xfId="0" applyFont="1" applyAlignment="1">
      <alignment vertical="top" wrapText="1"/>
    </xf>
    <xf numFmtId="0" fontId="9" fillId="0" borderId="1"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44" fontId="6" fillId="0" borderId="0" xfId="0" applyNumberFormat="1" applyFont="1" applyAlignment="1">
      <alignment vertical="top"/>
    </xf>
    <xf numFmtId="164" fontId="7" fillId="0" borderId="0" xfId="0" applyNumberFormat="1" applyFont="1" applyAlignment="1">
      <alignment vertical="top"/>
    </xf>
    <xf numFmtId="0" fontId="7" fillId="0" borderId="8" xfId="0" applyFont="1" applyBorder="1" applyAlignment="1">
      <alignment vertical="top" wrapText="1"/>
    </xf>
    <xf numFmtId="0" fontId="7" fillId="0" borderId="9" xfId="0" applyFont="1" applyBorder="1" applyAlignment="1">
      <alignment vertical="top" wrapText="1"/>
    </xf>
    <xf numFmtId="0" fontId="6" fillId="0" borderId="8" xfId="0" applyFont="1" applyBorder="1" applyAlignment="1">
      <alignment vertical="top"/>
    </xf>
    <xf numFmtId="0" fontId="6" fillId="0" borderId="8" xfId="0" applyFont="1" applyBorder="1" applyAlignment="1">
      <alignment vertical="top" wrapText="1"/>
    </xf>
    <xf numFmtId="0" fontId="5" fillId="0" borderId="1" xfId="2" applyBorder="1" applyAlignment="1">
      <alignment vertical="top" wrapText="1"/>
    </xf>
    <xf numFmtId="0" fontId="10" fillId="0" borderId="9" xfId="0" applyFont="1" applyBorder="1" applyAlignment="1">
      <alignment vertical="top" wrapText="1"/>
    </xf>
    <xf numFmtId="0" fontId="10" fillId="0" borderId="8" xfId="0" applyFont="1" applyBorder="1" applyAlignment="1">
      <alignment vertical="top" wrapText="1"/>
    </xf>
    <xf numFmtId="0" fontId="5" fillId="0" borderId="8" xfId="2" quotePrefix="1" applyBorder="1" applyAlignment="1" applyProtection="1">
      <alignment vertical="top"/>
      <protection locked="0"/>
    </xf>
    <xf numFmtId="0" fontId="5" fillId="0" borderId="8" xfId="2" applyBorder="1" applyAlignment="1" applyProtection="1">
      <alignment vertical="top" wrapText="1"/>
      <protection locked="0"/>
    </xf>
    <xf numFmtId="0" fontId="13"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vertical="top"/>
    </xf>
    <xf numFmtId="44" fontId="14" fillId="0" borderId="0" xfId="0" applyNumberFormat="1" applyFont="1" applyAlignment="1">
      <alignment vertical="top"/>
    </xf>
    <xf numFmtId="0" fontId="14" fillId="0" borderId="0" xfId="0" applyFont="1" applyAlignment="1">
      <alignment vertical="top"/>
    </xf>
    <xf numFmtId="0" fontId="16" fillId="0" borderId="0" xfId="0" applyFont="1" applyAlignment="1">
      <alignment vertical="top"/>
    </xf>
    <xf numFmtId="0" fontId="17" fillId="2" borderId="0" xfId="0" applyFont="1" applyFill="1" applyBorder="1" applyAlignment="1">
      <alignment vertical="top"/>
    </xf>
    <xf numFmtId="0" fontId="16" fillId="2" borderId="0" xfId="0" applyFont="1" applyFill="1" applyAlignment="1">
      <alignment vertical="top"/>
    </xf>
    <xf numFmtId="0" fontId="21" fillId="2" borderId="0" xfId="0" applyFont="1" applyFill="1" applyBorder="1" applyAlignment="1" applyProtection="1">
      <alignment horizontal="center" vertical="center"/>
      <protection locked="0"/>
    </xf>
    <xf numFmtId="0" fontId="7" fillId="0" borderId="0" xfId="0" applyFont="1" applyAlignment="1">
      <alignment vertical="center"/>
    </xf>
    <xf numFmtId="0" fontId="17" fillId="2"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Alignment="1">
      <alignment horizontal="left" vertical="center"/>
    </xf>
    <xf numFmtId="0" fontId="22" fillId="0" borderId="0" xfId="0" applyFont="1" applyFill="1" applyBorder="1" applyAlignment="1" applyProtection="1">
      <alignment horizontal="left" vertical="center"/>
      <protection locked="0"/>
    </xf>
    <xf numFmtId="0" fontId="12" fillId="0" borderId="0" xfId="0" applyFont="1" applyFill="1" applyBorder="1" applyAlignment="1">
      <alignment horizontal="center" vertical="center" wrapText="1"/>
    </xf>
    <xf numFmtId="0" fontId="9" fillId="0" borderId="2" xfId="0" applyFont="1" applyFill="1" applyBorder="1" applyAlignment="1">
      <alignment vertical="top" wrapText="1"/>
    </xf>
    <xf numFmtId="0" fontId="9" fillId="0" borderId="2" xfId="0" applyFont="1" applyFill="1" applyBorder="1" applyAlignment="1" applyProtection="1">
      <alignment vertical="top" wrapText="1"/>
      <protection locked="0"/>
    </xf>
    <xf numFmtId="0" fontId="11" fillId="0" borderId="2" xfId="0" applyFont="1" applyFill="1" applyBorder="1" applyAlignment="1" applyProtection="1">
      <alignment vertical="top" wrapText="1"/>
      <protection locked="0"/>
    </xf>
    <xf numFmtId="0" fontId="9" fillId="0" borderId="1" xfId="0" applyFont="1" applyFill="1" applyBorder="1" applyAlignment="1">
      <alignment vertical="top" wrapText="1"/>
    </xf>
    <xf numFmtId="44" fontId="9" fillId="5" borderId="2" xfId="1" applyFont="1" applyFill="1" applyBorder="1" applyAlignment="1" applyProtection="1">
      <alignment vertical="top" wrapText="1"/>
      <protection locked="0"/>
    </xf>
    <xf numFmtId="0" fontId="20" fillId="0" borderId="12" xfId="0" applyFont="1" applyFill="1" applyBorder="1" applyAlignment="1">
      <alignment vertical="top" wrapText="1"/>
    </xf>
    <xf numFmtId="0" fontId="20" fillId="0" borderId="13" xfId="0" applyFont="1" applyFill="1" applyBorder="1" applyAlignment="1">
      <alignment vertical="top" wrapText="1"/>
    </xf>
    <xf numFmtId="44" fontId="6" fillId="0" borderId="0" xfId="1" applyFont="1" applyFill="1" applyBorder="1" applyAlignment="1">
      <alignment vertical="top"/>
    </xf>
    <xf numFmtId="164" fontId="6" fillId="0" borderId="0" xfId="3" applyNumberFormat="1" applyFont="1" applyFill="1" applyBorder="1" applyAlignment="1">
      <alignment vertical="top"/>
    </xf>
    <xf numFmtId="44" fontId="12" fillId="0" borderId="0" xfId="1" applyFont="1" applyFill="1" applyBorder="1" applyAlignment="1">
      <alignment horizontal="center" vertical="center" wrapText="1"/>
    </xf>
    <xf numFmtId="0" fontId="18" fillId="3" borderId="7" xfId="0" applyFont="1" applyFill="1" applyBorder="1" applyAlignment="1">
      <alignment vertical="top" wrapText="1"/>
    </xf>
    <xf numFmtId="0" fontId="22" fillId="6" borderId="0" xfId="0" applyFont="1" applyFill="1" applyBorder="1" applyAlignment="1">
      <alignment vertical="center"/>
    </xf>
    <xf numFmtId="44" fontId="9" fillId="6" borderId="15" xfId="1" applyFont="1" applyFill="1" applyBorder="1" applyAlignment="1" applyProtection="1">
      <alignment vertical="top" wrapText="1"/>
      <protection locked="0"/>
    </xf>
    <xf numFmtId="44" fontId="9" fillId="6" borderId="14" xfId="1" applyFont="1" applyFill="1" applyBorder="1" applyAlignment="1" applyProtection="1">
      <alignment vertical="top" wrapText="1"/>
      <protection locked="0"/>
    </xf>
    <xf numFmtId="44" fontId="9" fillId="5" borderId="1" xfId="1" applyFont="1" applyFill="1" applyBorder="1" applyAlignment="1" applyProtection="1">
      <alignment vertical="top" wrapText="1"/>
      <protection locked="0"/>
    </xf>
    <xf numFmtId="44" fontId="9" fillId="6" borderId="15" xfId="1" applyFont="1" applyFill="1" applyBorder="1" applyAlignment="1">
      <alignment vertical="top" wrapText="1"/>
    </xf>
    <xf numFmtId="0" fontId="11" fillId="0" borderId="0" xfId="0" applyFont="1" applyFill="1" applyBorder="1" applyAlignment="1" applyProtection="1">
      <alignment horizontal="left" vertical="top" wrapText="1"/>
      <protection locked="0"/>
    </xf>
    <xf numFmtId="0" fontId="18" fillId="0" borderId="0" xfId="0" applyFont="1" applyFill="1" applyBorder="1" applyAlignment="1">
      <alignment vertical="top" wrapText="1"/>
    </xf>
    <xf numFmtId="44" fontId="9" fillId="0" borderId="0" xfId="1" applyFont="1" applyFill="1" applyBorder="1" applyAlignment="1" applyProtection="1">
      <alignment vertical="top" wrapText="1"/>
      <protection locked="0"/>
    </xf>
    <xf numFmtId="10" fontId="6" fillId="0" borderId="0" xfId="3" applyNumberFormat="1" applyFont="1" applyFill="1" applyBorder="1" applyAlignment="1">
      <alignment vertical="top"/>
    </xf>
    <xf numFmtId="0" fontId="9" fillId="5" borderId="4"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0" fontId="24" fillId="4" borderId="16" xfId="0" applyFont="1" applyFill="1" applyBorder="1" applyAlignment="1">
      <alignment horizontal="center" vertical="center" wrapText="1"/>
    </xf>
    <xf numFmtId="44" fontId="9" fillId="6" borderId="15" xfId="1" applyFont="1" applyFill="1" applyBorder="1" applyAlignment="1">
      <alignment horizontal="center" vertical="center" wrapText="1"/>
    </xf>
    <xf numFmtId="44" fontId="8" fillId="6" borderId="17" xfId="1" applyFont="1" applyFill="1" applyBorder="1" applyAlignment="1" applyProtection="1">
      <alignment vertical="top" wrapText="1"/>
      <protection locked="0"/>
    </xf>
    <xf numFmtId="0" fontId="6" fillId="0" borderId="0" xfId="0" applyFont="1" applyFill="1" applyBorder="1" applyAlignment="1">
      <alignment horizontal="center" vertical="center"/>
    </xf>
    <xf numFmtId="0" fontId="7" fillId="0" borderId="0" xfId="0" applyFont="1" applyFill="1" applyBorder="1" applyAlignment="1">
      <alignment vertical="center"/>
    </xf>
    <xf numFmtId="0" fontId="12" fillId="0" borderId="0" xfId="0" applyFont="1" applyBorder="1" applyAlignment="1">
      <alignment vertical="top"/>
    </xf>
    <xf numFmtId="0" fontId="26" fillId="0" borderId="18" xfId="0" applyFont="1" applyFill="1" applyBorder="1" applyAlignment="1">
      <alignment horizontal="left" vertical="center" wrapText="1"/>
    </xf>
    <xf numFmtId="0" fontId="11" fillId="0" borderId="18" xfId="0" applyFont="1" applyFill="1" applyBorder="1" applyAlignment="1" applyProtection="1">
      <alignment horizontal="left" vertical="top" wrapText="1"/>
      <protection locked="0"/>
    </xf>
    <xf numFmtId="0" fontId="17" fillId="3" borderId="13" xfId="0" applyFont="1" applyFill="1" applyBorder="1" applyAlignment="1">
      <alignment horizontal="left" vertical="center" wrapText="1"/>
    </xf>
    <xf numFmtId="44" fontId="9" fillId="6" borderId="4" xfId="1" applyFont="1" applyFill="1" applyBorder="1" applyAlignment="1">
      <alignment horizontal="left" vertical="center" wrapText="1"/>
    </xf>
    <xf numFmtId="44" fontId="9" fillId="6" borderId="3" xfId="1" applyFont="1" applyFill="1" applyBorder="1" applyAlignment="1">
      <alignment horizontal="left" vertical="center" wrapText="1"/>
    </xf>
    <xf numFmtId="44" fontId="9" fillId="6" borderId="3" xfId="1" applyFont="1" applyFill="1" applyBorder="1" applyAlignment="1">
      <alignment vertical="center" wrapText="1"/>
    </xf>
    <xf numFmtId="44" fontId="9" fillId="6" borderId="15" xfId="1" applyFont="1" applyFill="1" applyBorder="1" applyAlignment="1">
      <alignment horizontal="right" vertical="top" wrapText="1"/>
    </xf>
    <xf numFmtId="0" fontId="28" fillId="5" borderId="0" xfId="0" applyFont="1" applyFill="1" applyBorder="1" applyAlignment="1" applyProtection="1">
      <alignment horizontal="left" vertical="center"/>
      <protection locked="0"/>
    </xf>
    <xf numFmtId="0" fontId="11" fillId="0" borderId="10" xfId="0" applyFont="1" applyFill="1" applyBorder="1" applyAlignment="1" applyProtection="1">
      <alignment vertical="top" wrapText="1"/>
      <protection locked="0"/>
    </xf>
    <xf numFmtId="44" fontId="9" fillId="0" borderId="10" xfId="1" applyFont="1" applyFill="1" applyBorder="1" applyAlignment="1" applyProtection="1">
      <alignment vertical="top" wrapText="1"/>
      <protection locked="0"/>
    </xf>
    <xf numFmtId="0" fontId="8" fillId="0" borderId="19" xfId="0" applyFont="1" applyFill="1" applyBorder="1" applyAlignment="1">
      <alignment horizontal="right" vertical="center" wrapText="1"/>
    </xf>
    <xf numFmtId="44" fontId="8" fillId="6" borderId="20" xfId="1" applyFont="1" applyFill="1" applyBorder="1" applyAlignment="1">
      <alignment vertical="top" wrapText="1"/>
    </xf>
    <xf numFmtId="0" fontId="17" fillId="3" borderId="21" xfId="0" applyFont="1" applyFill="1" applyBorder="1" applyAlignment="1">
      <alignment horizontal="left" vertical="center" wrapText="1"/>
    </xf>
    <xf numFmtId="0" fontId="17" fillId="3" borderId="21"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8" fillId="3" borderId="13" xfId="0" applyFont="1" applyFill="1" applyBorder="1" applyAlignment="1">
      <alignment vertical="top" wrapText="1"/>
    </xf>
    <xf numFmtId="0" fontId="18" fillId="3" borderId="22" xfId="0" applyFont="1" applyFill="1" applyBorder="1" applyAlignment="1">
      <alignment vertical="top" wrapText="1"/>
    </xf>
    <xf numFmtId="44" fontId="8" fillId="6" borderId="23" xfId="1" applyFont="1" applyFill="1" applyBorder="1" applyAlignment="1">
      <alignment horizontal="left" vertical="center" wrapText="1"/>
    </xf>
    <xf numFmtId="0" fontId="24" fillId="4" borderId="13" xfId="0" applyFont="1" applyFill="1" applyBorder="1" applyAlignment="1">
      <alignment horizontal="center" vertical="center" wrapText="1"/>
    </xf>
    <xf numFmtId="0" fontId="24" fillId="4" borderId="21" xfId="0" applyFont="1" applyFill="1" applyBorder="1" applyAlignment="1">
      <alignment horizontal="center" vertical="center" wrapText="1"/>
    </xf>
    <xf numFmtId="0" fontId="24" fillId="4" borderId="22" xfId="0" applyFont="1" applyFill="1" applyBorder="1" applyAlignment="1">
      <alignment horizontal="center" vertical="center" wrapText="1"/>
    </xf>
    <xf numFmtId="44" fontId="8" fillId="6" borderId="20" xfId="1" applyFont="1" applyFill="1" applyBorder="1" applyAlignment="1">
      <alignment horizontal="center" vertical="center" wrapText="1"/>
    </xf>
    <xf numFmtId="0" fontId="9" fillId="0" borderId="10" xfId="0" applyFont="1" applyFill="1" applyBorder="1" applyAlignment="1" applyProtection="1">
      <alignment vertical="top" wrapText="1"/>
      <protection locked="0"/>
    </xf>
    <xf numFmtId="44" fontId="8" fillId="6" borderId="20" xfId="1" applyFont="1" applyFill="1" applyBorder="1" applyAlignment="1">
      <alignment horizontal="right" vertical="center" wrapText="1"/>
    </xf>
    <xf numFmtId="44" fontId="8" fillId="6" borderId="20" xfId="1" applyFont="1" applyFill="1" applyBorder="1" applyAlignment="1" applyProtection="1">
      <alignment vertical="top" wrapText="1"/>
      <protection locked="0"/>
    </xf>
    <xf numFmtId="0" fontId="19" fillId="4" borderId="16" xfId="0" applyFont="1" applyFill="1" applyBorder="1" applyAlignment="1">
      <alignment vertical="center"/>
    </xf>
    <xf numFmtId="43" fontId="6" fillId="0" borderId="0" xfId="1" applyNumberFormat="1" applyFont="1" applyFill="1" applyBorder="1" applyAlignment="1">
      <alignment horizontal="left" vertical="center"/>
    </xf>
    <xf numFmtId="44" fontId="27" fillId="0" borderId="0" xfId="1" applyFont="1" applyFill="1" applyBorder="1" applyAlignment="1">
      <alignment horizontal="right" vertical="center"/>
    </xf>
    <xf numFmtId="10" fontId="6" fillId="0" borderId="0" xfId="3" applyNumberFormat="1" applyFont="1" applyFill="1" applyBorder="1" applyAlignment="1">
      <alignment horizontal="center" vertical="center"/>
    </xf>
    <xf numFmtId="43" fontId="6" fillId="5" borderId="13" xfId="1" applyNumberFormat="1" applyFont="1" applyFill="1" applyBorder="1" applyAlignment="1">
      <alignment horizontal="right" vertical="center"/>
    </xf>
    <xf numFmtId="43" fontId="6" fillId="5" borderId="13" xfId="1" applyNumberFormat="1" applyFont="1" applyFill="1" applyBorder="1" applyAlignment="1">
      <alignment horizontal="left" vertical="center"/>
    </xf>
    <xf numFmtId="0" fontId="19" fillId="4" borderId="13" xfId="0" applyFont="1" applyFill="1" applyBorder="1" applyAlignment="1">
      <alignment horizontal="left" vertical="center"/>
    </xf>
    <xf numFmtId="10" fontId="6" fillId="5" borderId="22" xfId="3" applyNumberFormat="1" applyFont="1" applyFill="1" applyBorder="1" applyAlignment="1">
      <alignment horizontal="center" vertical="center"/>
    </xf>
    <xf numFmtId="0" fontId="20" fillId="3" borderId="22" xfId="0" applyFont="1" applyFill="1" applyBorder="1" applyAlignment="1">
      <alignment horizontal="center" vertical="center" wrapText="1"/>
    </xf>
    <xf numFmtId="4" fontId="20" fillId="3" borderId="22" xfId="0" applyNumberFormat="1" applyFont="1" applyFill="1" applyBorder="1" applyAlignment="1">
      <alignment horizontal="center" vertical="center" wrapText="1"/>
    </xf>
    <xf numFmtId="0" fontId="20" fillId="3" borderId="21" xfId="0" applyFont="1" applyFill="1" applyBorder="1" applyAlignment="1">
      <alignment horizontal="left" vertical="center" wrapText="1"/>
    </xf>
    <xf numFmtId="44" fontId="27" fillId="5" borderId="21" xfId="1" applyFont="1" applyFill="1" applyBorder="1" applyAlignment="1">
      <alignment horizontal="right" vertical="center"/>
    </xf>
    <xf numFmtId="43" fontId="6" fillId="5" borderId="21" xfId="1" applyNumberFormat="1" applyFont="1" applyFill="1" applyBorder="1" applyAlignment="1">
      <alignment horizontal="left" vertical="center"/>
    </xf>
    <xf numFmtId="0" fontId="19" fillId="4" borderId="21" xfId="0" applyFont="1" applyFill="1" applyBorder="1" applyAlignment="1">
      <alignment horizontal="left" vertical="center"/>
    </xf>
    <xf numFmtId="0" fontId="17" fillId="4" borderId="21" xfId="0" applyFont="1" applyFill="1" applyBorder="1" applyAlignment="1">
      <alignment horizontal="center" vertical="center"/>
    </xf>
    <xf numFmtId="0" fontId="19" fillId="4" borderId="21" xfId="0" applyFont="1" applyFill="1" applyBorder="1" applyAlignment="1">
      <alignment horizontal="center" vertical="center"/>
    </xf>
    <xf numFmtId="43" fontId="6" fillId="4" borderId="24" xfId="0" applyNumberFormat="1" applyFont="1" applyFill="1" applyBorder="1" applyAlignment="1">
      <alignment horizontal="center" vertical="center"/>
    </xf>
    <xf numFmtId="43" fontId="6" fillId="0" borderId="25" xfId="0" applyNumberFormat="1" applyFont="1" applyBorder="1" applyAlignment="1">
      <alignment horizontal="center" vertical="center"/>
    </xf>
    <xf numFmtId="43" fontId="6" fillId="5" borderId="21" xfId="0" applyNumberFormat="1" applyFont="1" applyFill="1" applyBorder="1" applyAlignment="1">
      <alignment horizontal="center" vertical="center"/>
    </xf>
    <xf numFmtId="10" fontId="6" fillId="5" borderId="21" xfId="0" applyNumberFormat="1" applyFont="1" applyFill="1" applyBorder="1" applyAlignment="1">
      <alignment horizontal="center" vertical="center"/>
    </xf>
    <xf numFmtId="0" fontId="17" fillId="3" borderId="22" xfId="0" applyFont="1" applyFill="1" applyBorder="1" applyAlignment="1">
      <alignment vertical="center" wrapText="1"/>
    </xf>
    <xf numFmtId="0" fontId="17" fillId="3" borderId="13" xfId="0" applyFont="1" applyFill="1" applyBorder="1" applyAlignment="1">
      <alignment horizontal="right" vertical="center" wrapText="1"/>
    </xf>
    <xf numFmtId="43" fontId="6" fillId="5" borderId="21" xfId="1" applyNumberFormat="1" applyFont="1" applyFill="1" applyBorder="1" applyAlignment="1">
      <alignment horizontal="right" vertical="center"/>
    </xf>
    <xf numFmtId="0" fontId="17" fillId="3" borderId="13" xfId="0" applyFont="1" applyFill="1" applyBorder="1" applyAlignment="1">
      <alignment horizontal="left" vertical="center" wrapText="1"/>
    </xf>
    <xf numFmtId="0" fontId="17" fillId="3" borderId="21" xfId="0" applyFont="1" applyFill="1" applyBorder="1" applyAlignment="1">
      <alignment horizontal="left" vertical="center" wrapText="1"/>
    </xf>
    <xf numFmtId="0" fontId="9" fillId="0" borderId="3" xfId="0" applyFont="1" applyFill="1" applyBorder="1" applyAlignment="1">
      <alignment horizontal="left" vertical="top" wrapText="1"/>
    </xf>
    <xf numFmtId="0" fontId="9" fillId="0" borderId="11" xfId="0" applyFont="1" applyFill="1" applyBorder="1" applyAlignment="1">
      <alignment horizontal="left" vertical="top" wrapText="1"/>
    </xf>
    <xf numFmtId="0" fontId="8" fillId="0" borderId="10" xfId="0" applyFont="1" applyFill="1" applyBorder="1" applyAlignment="1">
      <alignment horizontal="right" vertical="center" wrapText="1"/>
    </xf>
    <xf numFmtId="0" fontId="8" fillId="0" borderId="19" xfId="0" applyFont="1" applyFill="1" applyBorder="1" applyAlignment="1">
      <alignment horizontal="right" vertical="center" wrapText="1"/>
    </xf>
    <xf numFmtId="0" fontId="19" fillId="4" borderId="16" xfId="0" applyFont="1" applyFill="1" applyBorder="1" applyAlignment="1">
      <alignment horizontal="left" vertical="center"/>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6" fillId="0" borderId="0" xfId="0" applyFont="1" applyFill="1" applyBorder="1" applyAlignment="1">
      <alignment horizontal="center" vertical="center"/>
    </xf>
    <xf numFmtId="44" fontId="6" fillId="0" borderId="0" xfId="0" applyNumberFormat="1" applyFont="1" applyFill="1" applyBorder="1" applyAlignment="1">
      <alignment horizontal="center" vertical="center"/>
    </xf>
    <xf numFmtId="0" fontId="28" fillId="5" borderId="0" xfId="0" applyFont="1" applyFill="1" applyBorder="1" applyAlignment="1" applyProtection="1">
      <alignment horizontal="left" vertical="center"/>
      <protection locked="0"/>
    </xf>
    <xf numFmtId="0" fontId="8" fillId="0" borderId="6" xfId="0" applyFont="1" applyFill="1" applyBorder="1" applyAlignment="1">
      <alignment horizontal="right" vertical="center" wrapText="1"/>
    </xf>
    <xf numFmtId="0" fontId="9" fillId="0" borderId="2" xfId="0" applyFont="1" applyBorder="1" applyAlignment="1">
      <alignment horizontal="left" vertical="center" wrapText="1"/>
    </xf>
    <xf numFmtId="0" fontId="23" fillId="0" borderId="18" xfId="0" applyFont="1" applyBorder="1" applyAlignment="1">
      <alignment horizontal="left" vertical="center"/>
    </xf>
    <xf numFmtId="0" fontId="9" fillId="0" borderId="1" xfId="0" applyFont="1" applyBorder="1" applyAlignment="1">
      <alignment horizontal="left" vertical="center" wrapText="1"/>
    </xf>
    <xf numFmtId="0" fontId="29" fillId="0" borderId="0" xfId="0" applyFont="1" applyAlignment="1">
      <alignment vertical="center"/>
    </xf>
    <xf numFmtId="0" fontId="30" fillId="0" borderId="0" xfId="0" applyFont="1" applyAlignment="1">
      <alignment horizontal="left" vertical="center" indent="2"/>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usiness.govt.nz/procurement"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00FF"/>
  </sheetPr>
  <dimension ref="A1:C34"/>
  <sheetViews>
    <sheetView showGridLines="0" tabSelected="1" zoomScale="130" zoomScaleNormal="130" workbookViewId="0">
      <pane ySplit="5" topLeftCell="A42" activePane="bottomLeft" state="frozen"/>
      <selection pane="bottomLeft" activeCell="A31" sqref="A31"/>
    </sheetView>
  </sheetViews>
  <sheetFormatPr defaultColWidth="8.75" defaultRowHeight="12.75" x14ac:dyDescent="0.2"/>
  <cols>
    <col min="1" max="1" width="93.25" style="5" customWidth="1"/>
    <col min="2" max="16384" width="8.75" style="5"/>
  </cols>
  <sheetData>
    <row r="1" spans="1:1" ht="18" x14ac:dyDescent="0.2">
      <c r="A1" s="127" t="s">
        <v>112</v>
      </c>
    </row>
    <row r="2" spans="1:1" ht="15" x14ac:dyDescent="0.2">
      <c r="A2" s="128"/>
    </row>
    <row r="3" spans="1:1" ht="15" x14ac:dyDescent="0.2">
      <c r="A3" s="128"/>
    </row>
    <row r="5" spans="1:1" s="3" customFormat="1" ht="15.75" x14ac:dyDescent="0.2">
      <c r="A5" s="14" t="s">
        <v>22</v>
      </c>
    </row>
    <row r="6" spans="1:1" ht="8.4499999999999993" customHeight="1" x14ac:dyDescent="0.2">
      <c r="A6" s="9"/>
    </row>
    <row r="7" spans="1:1" x14ac:dyDescent="0.2">
      <c r="A7" s="9" t="s">
        <v>28</v>
      </c>
    </row>
    <row r="8" spans="1:1" ht="7.9" customHeight="1" x14ac:dyDescent="0.2">
      <c r="A8" s="9"/>
    </row>
    <row r="9" spans="1:1" ht="25.5" x14ac:dyDescent="0.2">
      <c r="A9" s="9" t="s">
        <v>32</v>
      </c>
    </row>
    <row r="10" spans="1:1" x14ac:dyDescent="0.2">
      <c r="A10" s="9"/>
    </row>
    <row r="11" spans="1:1" ht="51" x14ac:dyDescent="0.2">
      <c r="A11" s="9" t="s">
        <v>29</v>
      </c>
    </row>
    <row r="12" spans="1:1" x14ac:dyDescent="0.2">
      <c r="A12" s="9"/>
    </row>
    <row r="13" spans="1:1" ht="51" x14ac:dyDescent="0.2">
      <c r="A13" s="9" t="s">
        <v>19</v>
      </c>
    </row>
    <row r="14" spans="1:1" x14ac:dyDescent="0.2">
      <c r="A14" s="9"/>
    </row>
    <row r="15" spans="1:1" ht="25.5" x14ac:dyDescent="0.2">
      <c r="A15" s="12" t="s">
        <v>24</v>
      </c>
    </row>
    <row r="16" spans="1:1" ht="14.25" x14ac:dyDescent="0.2">
      <c r="A16" s="17" t="s">
        <v>23</v>
      </c>
    </row>
    <row r="17" spans="1:3" ht="14.25" x14ac:dyDescent="0.2">
      <c r="A17" s="13"/>
    </row>
    <row r="18" spans="1:3" ht="9" customHeight="1" x14ac:dyDescent="0.2">
      <c r="A18" s="9"/>
    </row>
    <row r="19" spans="1:3" ht="15.75" x14ac:dyDescent="0.2">
      <c r="A19" s="15" t="s">
        <v>18</v>
      </c>
    </row>
    <row r="20" spans="1:3" x14ac:dyDescent="0.2">
      <c r="A20" s="9" t="s">
        <v>30</v>
      </c>
    </row>
    <row r="21" spans="1:3" ht="9" customHeight="1" x14ac:dyDescent="0.2">
      <c r="A21" s="9"/>
    </row>
    <row r="22" spans="1:3" ht="63.75" x14ac:dyDescent="0.2">
      <c r="A22" s="9" t="s">
        <v>31</v>
      </c>
    </row>
    <row r="23" spans="1:3" ht="10.15" customHeight="1" x14ac:dyDescent="0.2">
      <c r="A23" s="6"/>
    </row>
    <row r="24" spans="1:3" ht="15.75" x14ac:dyDescent="0.2">
      <c r="A24" s="15" t="s">
        <v>34</v>
      </c>
    </row>
    <row r="25" spans="1:3" ht="38.25" x14ac:dyDescent="0.2">
      <c r="A25" s="9" t="s">
        <v>35</v>
      </c>
    </row>
    <row r="26" spans="1:3" ht="10.15" customHeight="1" x14ac:dyDescent="0.2">
      <c r="A26" s="9"/>
    </row>
    <row r="27" spans="1:3" x14ac:dyDescent="0.2">
      <c r="A27" s="10"/>
    </row>
    <row r="28" spans="1:3" x14ac:dyDescent="0.2">
      <c r="A28" s="11"/>
    </row>
    <row r="29" spans="1:3" ht="14.25" x14ac:dyDescent="0.2">
      <c r="A29" s="16"/>
      <c r="B29" s="2"/>
      <c r="C29" s="2"/>
    </row>
    <row r="30" spans="1:3" x14ac:dyDescent="0.2">
      <c r="A30" s="9"/>
    </row>
    <row r="31" spans="1:3" x14ac:dyDescent="0.2">
      <c r="A31" s="11"/>
      <c r="B31" s="2"/>
    </row>
    <row r="32" spans="1:3" ht="14.25" x14ac:dyDescent="0.2">
      <c r="A32" s="16"/>
      <c r="B32" s="2"/>
    </row>
    <row r="33" spans="1:1" ht="14.25" x14ac:dyDescent="0.2">
      <c r="A33" s="16"/>
    </row>
    <row r="34" spans="1:1" x14ac:dyDescent="0.2">
      <c r="A34" s="6"/>
    </row>
  </sheetData>
  <hyperlinks>
    <hyperlink ref="A16" r:id="rId1"/>
  </hyperlinks>
  <pageMargins left="0.70866141732283472" right="0.70866141732283472"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C00000"/>
  </sheetPr>
  <dimension ref="A1:H105"/>
  <sheetViews>
    <sheetView showGridLines="0" zoomScaleNormal="100" workbookViewId="0">
      <selection activeCell="F62" sqref="F62"/>
    </sheetView>
  </sheetViews>
  <sheetFormatPr defaultColWidth="8.75" defaultRowHeight="12.75" x14ac:dyDescent="0.2"/>
  <cols>
    <col min="1" max="1" width="35.375" style="2" customWidth="1"/>
    <col min="2" max="2" width="36.625" style="2" bestFit="1" customWidth="1"/>
    <col min="3" max="3" width="11.875" style="2" customWidth="1"/>
    <col min="4" max="4" width="13.75" style="2" customWidth="1"/>
    <col min="5" max="5" width="16.75" style="2" customWidth="1"/>
    <col min="6" max="6" width="23.25" style="1" customWidth="1"/>
    <col min="7" max="7" width="8.5" style="1" bestFit="1" customWidth="1"/>
    <col min="8" max="8" width="15.25" style="2" bestFit="1" customWidth="1"/>
    <col min="9" max="16384" width="8.75" style="2"/>
  </cols>
  <sheetData>
    <row r="1" spans="1:8" s="22" customFormat="1" ht="40.15" customHeight="1" thickBot="1" x14ac:dyDescent="0.25">
      <c r="A1" s="125" t="s">
        <v>80</v>
      </c>
      <c r="B1" s="125"/>
      <c r="C1" s="125"/>
      <c r="D1" s="125"/>
      <c r="E1" s="125"/>
      <c r="F1" s="42"/>
      <c r="G1" s="60"/>
      <c r="H1" s="21"/>
    </row>
    <row r="2" spans="1:8" s="22" customFormat="1" ht="7.9" customHeight="1" x14ac:dyDescent="0.2">
      <c r="A2" s="30"/>
      <c r="B2" s="18"/>
      <c r="C2" s="19"/>
      <c r="D2" s="19"/>
      <c r="E2" s="32"/>
      <c r="F2" s="42"/>
      <c r="G2" s="20"/>
      <c r="H2" s="21"/>
    </row>
    <row r="3" spans="1:8" s="27" customFormat="1" ht="25.15" customHeight="1" x14ac:dyDescent="0.2">
      <c r="A3" s="44" t="s">
        <v>50</v>
      </c>
      <c r="B3" s="122" t="s">
        <v>49</v>
      </c>
      <c r="C3" s="122"/>
      <c r="D3" s="122"/>
      <c r="E3" s="122"/>
      <c r="F3" s="120"/>
      <c r="G3" s="120"/>
    </row>
    <row r="4" spans="1:8" s="27" customFormat="1" ht="3.6" customHeight="1" x14ac:dyDescent="0.2">
      <c r="A4" s="29"/>
      <c r="B4" s="31"/>
      <c r="C4" s="31"/>
      <c r="D4" s="31"/>
      <c r="E4" s="31"/>
      <c r="F4" s="58"/>
      <c r="G4" s="59"/>
    </row>
    <row r="5" spans="1:8" s="27" customFormat="1" ht="25.15" customHeight="1" x14ac:dyDescent="0.2">
      <c r="A5" s="44" t="s">
        <v>21</v>
      </c>
      <c r="B5" s="68">
        <v>10</v>
      </c>
      <c r="D5" s="28"/>
      <c r="F5" s="121"/>
      <c r="G5" s="121"/>
    </row>
    <row r="6" spans="1:8" s="23" customFormat="1" ht="13.9" customHeight="1" thickBot="1" x14ac:dyDescent="0.25">
      <c r="A6" s="24"/>
      <c r="B6" s="26"/>
      <c r="C6" s="25"/>
      <c r="D6" s="24"/>
      <c r="E6" s="25"/>
    </row>
    <row r="7" spans="1:8" ht="26.45" customHeight="1" thickBot="1" x14ac:dyDescent="0.25">
      <c r="A7" s="86" t="s">
        <v>36</v>
      </c>
      <c r="B7" s="86"/>
      <c r="C7" s="86"/>
      <c r="D7" s="86"/>
      <c r="E7" s="55" t="s">
        <v>70</v>
      </c>
      <c r="F7" s="38"/>
      <c r="G7" s="39"/>
    </row>
    <row r="8" spans="1:8" ht="27.6" customHeight="1" thickBot="1" x14ac:dyDescent="0.25">
      <c r="A8" s="63" t="s">
        <v>37</v>
      </c>
      <c r="B8" s="110" t="s">
        <v>54</v>
      </c>
      <c r="C8" s="110"/>
      <c r="D8" s="110"/>
      <c r="E8" s="75" t="s">
        <v>79</v>
      </c>
      <c r="F8" s="2"/>
      <c r="G8" s="2"/>
    </row>
    <row r="9" spans="1:8" ht="18" customHeight="1" x14ac:dyDescent="0.2">
      <c r="A9" s="43" t="s">
        <v>93</v>
      </c>
      <c r="B9" s="126" t="s">
        <v>44</v>
      </c>
      <c r="C9" s="126"/>
      <c r="D9" s="126"/>
      <c r="E9" s="64">
        <v>3453</v>
      </c>
      <c r="F9" s="2"/>
      <c r="G9" s="2"/>
    </row>
    <row r="10" spans="1:8" ht="18" customHeight="1" x14ac:dyDescent="0.2">
      <c r="A10" s="43"/>
      <c r="B10" s="124" t="s">
        <v>45</v>
      </c>
      <c r="C10" s="124"/>
      <c r="D10" s="124"/>
      <c r="E10" s="65">
        <v>2345</v>
      </c>
    </row>
    <row r="11" spans="1:8" ht="18" customHeight="1" x14ac:dyDescent="0.2">
      <c r="A11" s="43"/>
      <c r="B11" s="124" t="s">
        <v>46</v>
      </c>
      <c r="C11" s="124"/>
      <c r="D11" s="124"/>
      <c r="E11" s="66">
        <v>2345</v>
      </c>
    </row>
    <row r="12" spans="1:8" ht="18" customHeight="1" x14ac:dyDescent="0.2">
      <c r="A12" s="43"/>
      <c r="B12" s="124" t="s">
        <v>33</v>
      </c>
      <c r="C12" s="124"/>
      <c r="D12" s="124"/>
      <c r="E12" s="66">
        <v>543</v>
      </c>
    </row>
    <row r="13" spans="1:8" ht="18" customHeight="1" x14ac:dyDescent="0.2">
      <c r="A13" s="43"/>
      <c r="B13" s="124" t="s">
        <v>48</v>
      </c>
      <c r="C13" s="124"/>
      <c r="D13" s="124"/>
      <c r="E13" s="66">
        <v>543</v>
      </c>
    </row>
    <row r="14" spans="1:8" ht="18" customHeight="1" x14ac:dyDescent="0.2">
      <c r="A14" s="43"/>
      <c r="B14" s="124" t="s">
        <v>47</v>
      </c>
      <c r="C14" s="124"/>
      <c r="D14" s="124"/>
      <c r="E14" s="66">
        <v>654565</v>
      </c>
    </row>
    <row r="15" spans="1:8" ht="18" customHeight="1" x14ac:dyDescent="0.2">
      <c r="A15" s="43"/>
      <c r="B15" s="124" t="s">
        <v>17</v>
      </c>
      <c r="C15" s="124"/>
      <c r="D15" s="124"/>
      <c r="E15" s="66">
        <v>34545</v>
      </c>
    </row>
    <row r="16" spans="1:8" ht="18" customHeight="1" x14ac:dyDescent="0.2">
      <c r="A16" s="43"/>
      <c r="B16" s="124" t="s">
        <v>5</v>
      </c>
      <c r="C16" s="124"/>
      <c r="D16" s="124"/>
      <c r="E16" s="66">
        <v>543</v>
      </c>
    </row>
    <row r="17" spans="1:8" ht="18" customHeight="1" x14ac:dyDescent="0.2">
      <c r="A17" s="43"/>
      <c r="B17" s="124" t="s">
        <v>60</v>
      </c>
      <c r="C17" s="124"/>
      <c r="D17" s="124"/>
      <c r="E17" s="66">
        <v>34566</v>
      </c>
    </row>
    <row r="18" spans="1:8" ht="18" customHeight="1" x14ac:dyDescent="0.2">
      <c r="A18" s="43"/>
      <c r="B18" s="124" t="s">
        <v>59</v>
      </c>
      <c r="C18" s="124"/>
      <c r="D18" s="124"/>
      <c r="E18" s="66">
        <v>54444</v>
      </c>
    </row>
    <row r="19" spans="1:8" ht="18" customHeight="1" x14ac:dyDescent="0.2">
      <c r="A19" s="43"/>
      <c r="B19" s="124" t="s">
        <v>6</v>
      </c>
      <c r="C19" s="124"/>
      <c r="D19" s="124"/>
      <c r="E19" s="66">
        <v>44444</v>
      </c>
      <c r="F19" s="2"/>
      <c r="G19" s="2"/>
    </row>
    <row r="20" spans="1:8" ht="18" customHeight="1" thickBot="1" x14ac:dyDescent="0.25">
      <c r="A20" s="50"/>
      <c r="B20" s="113" t="s">
        <v>71</v>
      </c>
      <c r="C20" s="113"/>
      <c r="D20" s="123"/>
      <c r="E20" s="78">
        <f>SUM(E9:E19)</f>
        <v>832336</v>
      </c>
      <c r="F20" s="2"/>
      <c r="G20" s="2"/>
    </row>
    <row r="21" spans="1:8" ht="25.9" customHeight="1" thickBot="1" x14ac:dyDescent="0.25">
      <c r="A21" s="76"/>
      <c r="B21" s="77"/>
      <c r="C21" s="79" t="s">
        <v>70</v>
      </c>
      <c r="D21" s="80" t="s">
        <v>70</v>
      </c>
      <c r="E21" s="81" t="s">
        <v>102</v>
      </c>
      <c r="F21" s="2"/>
      <c r="G21" s="2"/>
    </row>
    <row r="22" spans="1:8" ht="27" customHeight="1" thickBot="1" x14ac:dyDescent="0.25">
      <c r="A22" s="63" t="s">
        <v>38</v>
      </c>
      <c r="B22" s="73" t="s">
        <v>54</v>
      </c>
      <c r="C22" s="74" t="s">
        <v>51</v>
      </c>
      <c r="D22" s="74" t="s">
        <v>9</v>
      </c>
      <c r="E22" s="75" t="s">
        <v>52</v>
      </c>
      <c r="F22" s="2"/>
      <c r="G22" s="2"/>
    </row>
    <row r="23" spans="1:8" ht="18" customHeight="1" x14ac:dyDescent="0.2">
      <c r="A23" s="43" t="s">
        <v>94</v>
      </c>
      <c r="B23" s="36" t="s">
        <v>58</v>
      </c>
      <c r="C23" s="47">
        <v>45345</v>
      </c>
      <c r="D23" s="53">
        <v>1</v>
      </c>
      <c r="E23" s="56">
        <f>C23*D23</f>
        <v>45345</v>
      </c>
      <c r="F23" s="2"/>
      <c r="G23" s="2"/>
      <c r="H23" s="8"/>
    </row>
    <row r="24" spans="1:8" ht="18" customHeight="1" x14ac:dyDescent="0.2">
      <c r="A24" s="43"/>
      <c r="B24" s="33" t="s">
        <v>105</v>
      </c>
      <c r="C24" s="37">
        <v>345</v>
      </c>
      <c r="D24" s="54">
        <v>2</v>
      </c>
      <c r="E24" s="56">
        <f t="shared" ref="E24:E30" si="0">C24*D24</f>
        <v>690</v>
      </c>
      <c r="F24" s="7"/>
    </row>
    <row r="25" spans="1:8" ht="18" customHeight="1" x14ac:dyDescent="0.2">
      <c r="A25" s="43"/>
      <c r="B25" s="33" t="s">
        <v>106</v>
      </c>
      <c r="C25" s="37">
        <v>67</v>
      </c>
      <c r="D25" s="54">
        <v>1</v>
      </c>
      <c r="E25" s="56">
        <f t="shared" si="0"/>
        <v>67</v>
      </c>
    </row>
    <row r="26" spans="1:8" ht="18" customHeight="1" x14ac:dyDescent="0.2">
      <c r="A26" s="43"/>
      <c r="B26" s="33" t="s">
        <v>107</v>
      </c>
      <c r="C26" s="37">
        <v>657567</v>
      </c>
      <c r="D26" s="54">
        <v>3</v>
      </c>
      <c r="E26" s="56">
        <f t="shared" si="0"/>
        <v>1972701</v>
      </c>
    </row>
    <row r="27" spans="1:8" ht="18" customHeight="1" x14ac:dyDescent="0.2">
      <c r="A27" s="43"/>
      <c r="B27" s="33" t="s">
        <v>108</v>
      </c>
      <c r="C27" s="37">
        <v>567</v>
      </c>
      <c r="D27" s="54">
        <v>1</v>
      </c>
      <c r="E27" s="56">
        <f t="shared" si="0"/>
        <v>567</v>
      </c>
    </row>
    <row r="28" spans="1:8" ht="18" customHeight="1" x14ac:dyDescent="0.2">
      <c r="A28" s="43"/>
      <c r="B28" s="33" t="s">
        <v>109</v>
      </c>
      <c r="C28" s="37">
        <v>567</v>
      </c>
      <c r="D28" s="54">
        <v>2</v>
      </c>
      <c r="E28" s="56">
        <f t="shared" si="0"/>
        <v>1134</v>
      </c>
    </row>
    <row r="29" spans="1:8" ht="18" customHeight="1" x14ac:dyDescent="0.2">
      <c r="A29" s="43"/>
      <c r="B29" s="33" t="s">
        <v>66</v>
      </c>
      <c r="C29" s="37">
        <v>5675</v>
      </c>
      <c r="D29" s="54">
        <v>1</v>
      </c>
      <c r="E29" s="56">
        <f t="shared" si="0"/>
        <v>5675</v>
      </c>
    </row>
    <row r="30" spans="1:8" ht="18" customHeight="1" x14ac:dyDescent="0.2">
      <c r="A30" s="43"/>
      <c r="B30" s="33" t="s">
        <v>67</v>
      </c>
      <c r="C30" s="37">
        <v>676</v>
      </c>
      <c r="D30" s="54">
        <v>2</v>
      </c>
      <c r="E30" s="56">
        <f t="shared" si="0"/>
        <v>1352</v>
      </c>
    </row>
    <row r="31" spans="1:8" ht="18" customHeight="1" thickBot="1" x14ac:dyDescent="0.25">
      <c r="A31" s="50"/>
      <c r="B31" s="69"/>
      <c r="C31" s="70"/>
      <c r="D31" s="71" t="s">
        <v>71</v>
      </c>
      <c r="E31" s="82">
        <f>SUM(E23:E30)</f>
        <v>2027531</v>
      </c>
      <c r="F31" s="2"/>
      <c r="G31" s="2"/>
    </row>
    <row r="32" spans="1:8" ht="27.6" customHeight="1" thickBot="1" x14ac:dyDescent="0.25">
      <c r="A32" s="63" t="s">
        <v>39</v>
      </c>
      <c r="B32" s="73" t="s">
        <v>54</v>
      </c>
      <c r="C32" s="74" t="s">
        <v>51</v>
      </c>
      <c r="D32" s="74" t="s">
        <v>9</v>
      </c>
      <c r="E32" s="75" t="s">
        <v>52</v>
      </c>
    </row>
    <row r="33" spans="1:7" ht="18" customHeight="1" x14ac:dyDescent="0.2">
      <c r="A33" s="43" t="s">
        <v>95</v>
      </c>
      <c r="B33" s="36" t="s">
        <v>61</v>
      </c>
      <c r="C33" s="47">
        <v>3456</v>
      </c>
      <c r="D33" s="53">
        <v>1</v>
      </c>
      <c r="E33" s="67">
        <f>C33*D33</f>
        <v>3456</v>
      </c>
    </row>
    <row r="34" spans="1:7" ht="18" customHeight="1" x14ac:dyDescent="0.2">
      <c r="A34" s="43"/>
      <c r="B34" s="33" t="s">
        <v>62</v>
      </c>
      <c r="C34" s="37">
        <v>56345</v>
      </c>
      <c r="D34" s="54">
        <v>1</v>
      </c>
      <c r="E34" s="67">
        <f t="shared" ref="E34:E35" si="1">C34*D34</f>
        <v>56345</v>
      </c>
    </row>
    <row r="35" spans="1:7" ht="18" customHeight="1" x14ac:dyDescent="0.2">
      <c r="A35" s="43"/>
      <c r="B35" s="34" t="s">
        <v>63</v>
      </c>
      <c r="C35" s="37">
        <v>3456</v>
      </c>
      <c r="D35" s="54">
        <v>3</v>
      </c>
      <c r="E35" s="67">
        <f t="shared" si="1"/>
        <v>10368</v>
      </c>
    </row>
    <row r="36" spans="1:7" ht="18" customHeight="1" thickBot="1" x14ac:dyDescent="0.25">
      <c r="A36" s="50"/>
      <c r="B36" s="83"/>
      <c r="C36" s="70"/>
      <c r="D36" s="71" t="s">
        <v>71</v>
      </c>
      <c r="E36" s="84">
        <f>SUM(E33:E35)</f>
        <v>70169</v>
      </c>
      <c r="F36" s="2"/>
      <c r="G36" s="2"/>
    </row>
    <row r="37" spans="1:7" ht="26.45" customHeight="1" thickBot="1" x14ac:dyDescent="0.25">
      <c r="A37" s="63" t="s">
        <v>40</v>
      </c>
      <c r="B37" s="73" t="s">
        <v>54</v>
      </c>
      <c r="C37" s="74" t="s">
        <v>51</v>
      </c>
      <c r="D37" s="74" t="s">
        <v>9</v>
      </c>
      <c r="E37" s="75" t="s">
        <v>52</v>
      </c>
    </row>
    <row r="38" spans="1:7" ht="18" customHeight="1" x14ac:dyDescent="0.2">
      <c r="A38" s="43" t="s">
        <v>96</v>
      </c>
      <c r="B38" s="4" t="s">
        <v>64</v>
      </c>
      <c r="C38" s="47">
        <v>4567</v>
      </c>
      <c r="D38" s="53">
        <v>1</v>
      </c>
      <c r="E38" s="48">
        <f>C38*D38</f>
        <v>4567</v>
      </c>
    </row>
    <row r="39" spans="1:7" ht="18" customHeight="1" x14ac:dyDescent="0.2">
      <c r="A39" s="43"/>
      <c r="B39" s="33" t="s">
        <v>110</v>
      </c>
      <c r="C39" s="37">
        <v>456</v>
      </c>
      <c r="D39" s="54">
        <v>1</v>
      </c>
      <c r="E39" s="48">
        <f t="shared" ref="E39:E42" si="2">C39*D39</f>
        <v>456</v>
      </c>
    </row>
    <row r="40" spans="1:7" ht="18" customHeight="1" x14ac:dyDescent="0.2">
      <c r="A40" s="43"/>
      <c r="B40" s="33" t="s">
        <v>68</v>
      </c>
      <c r="C40" s="37">
        <v>654</v>
      </c>
      <c r="D40" s="53">
        <v>1</v>
      </c>
      <c r="E40" s="48">
        <f t="shared" si="2"/>
        <v>654</v>
      </c>
    </row>
    <row r="41" spans="1:7" ht="18" customHeight="1" x14ac:dyDescent="0.2">
      <c r="A41" s="43"/>
      <c r="B41" s="33" t="s">
        <v>0</v>
      </c>
      <c r="C41" s="37">
        <v>678</v>
      </c>
      <c r="D41" s="54">
        <v>5</v>
      </c>
      <c r="E41" s="48">
        <f t="shared" si="2"/>
        <v>3390</v>
      </c>
      <c r="F41" s="2"/>
      <c r="G41" s="2"/>
    </row>
    <row r="42" spans="1:7" ht="18" customHeight="1" x14ac:dyDescent="0.2">
      <c r="A42" s="43"/>
      <c r="B42" s="33" t="s">
        <v>65</v>
      </c>
      <c r="C42" s="37">
        <v>54</v>
      </c>
      <c r="D42" s="53">
        <v>1</v>
      </c>
      <c r="E42" s="48">
        <f t="shared" si="2"/>
        <v>54</v>
      </c>
      <c r="F42" s="2"/>
      <c r="G42" s="2"/>
    </row>
    <row r="43" spans="1:7" ht="18" customHeight="1" thickBot="1" x14ac:dyDescent="0.25">
      <c r="A43" s="50"/>
      <c r="B43" s="69"/>
      <c r="C43" s="70"/>
      <c r="D43" s="71" t="s">
        <v>71</v>
      </c>
      <c r="E43" s="72">
        <f>SUM(E38:E42)</f>
        <v>9121</v>
      </c>
    </row>
    <row r="44" spans="1:7" ht="27" customHeight="1" thickBot="1" x14ac:dyDescent="0.25">
      <c r="A44" s="63" t="s">
        <v>41</v>
      </c>
      <c r="B44" s="73" t="s">
        <v>54</v>
      </c>
      <c r="C44" s="74" t="s">
        <v>51</v>
      </c>
      <c r="D44" s="74" t="s">
        <v>9</v>
      </c>
      <c r="E44" s="75" t="s">
        <v>52</v>
      </c>
    </row>
    <row r="45" spans="1:7" ht="18" customHeight="1" x14ac:dyDescent="0.2">
      <c r="A45" s="43" t="s">
        <v>97</v>
      </c>
      <c r="B45" s="36" t="s">
        <v>14</v>
      </c>
      <c r="C45" s="47">
        <v>2345</v>
      </c>
      <c r="D45" s="53">
        <v>1</v>
      </c>
      <c r="E45" s="48">
        <v>5565</v>
      </c>
    </row>
    <row r="46" spans="1:7" ht="18" customHeight="1" x14ac:dyDescent="0.2">
      <c r="A46" s="43"/>
      <c r="B46" s="33" t="s">
        <v>12</v>
      </c>
      <c r="C46" s="37">
        <v>2345</v>
      </c>
      <c r="D46" s="53">
        <v>1</v>
      </c>
      <c r="E46" s="48">
        <v>666</v>
      </c>
    </row>
    <row r="47" spans="1:7" ht="18" customHeight="1" x14ac:dyDescent="0.2">
      <c r="A47" s="43"/>
      <c r="B47" s="33" t="s">
        <v>13</v>
      </c>
      <c r="C47" s="37">
        <v>2345</v>
      </c>
      <c r="D47" s="53">
        <v>1</v>
      </c>
      <c r="E47" s="48">
        <v>234</v>
      </c>
      <c r="F47" s="2"/>
      <c r="G47" s="2"/>
    </row>
    <row r="48" spans="1:7" ht="18" customHeight="1" x14ac:dyDescent="0.2">
      <c r="A48" s="43"/>
      <c r="B48" s="35"/>
      <c r="C48" s="37">
        <v>345</v>
      </c>
      <c r="D48" s="53">
        <v>1</v>
      </c>
      <c r="E48" s="48">
        <f t="shared" ref="E48" si="3">C48*D48</f>
        <v>345</v>
      </c>
      <c r="F48" s="2"/>
      <c r="G48" s="2"/>
    </row>
    <row r="49" spans="1:7" ht="18" customHeight="1" thickBot="1" x14ac:dyDescent="0.25">
      <c r="A49" s="50"/>
      <c r="B49" s="69"/>
      <c r="C49" s="70"/>
      <c r="D49" s="71" t="s">
        <v>71</v>
      </c>
      <c r="E49" s="72">
        <f>SUM(E45:E48)</f>
        <v>6810</v>
      </c>
      <c r="F49" s="2"/>
      <c r="G49" s="2"/>
    </row>
    <row r="50" spans="1:7" ht="27.6" customHeight="1" thickBot="1" x14ac:dyDescent="0.25">
      <c r="A50" s="63" t="s">
        <v>42</v>
      </c>
      <c r="B50" s="73" t="s">
        <v>54</v>
      </c>
      <c r="C50" s="74" t="s">
        <v>51</v>
      </c>
      <c r="D50" s="74" t="s">
        <v>9</v>
      </c>
      <c r="E50" s="75" t="s">
        <v>52</v>
      </c>
    </row>
    <row r="51" spans="1:7" ht="18" customHeight="1" x14ac:dyDescent="0.2">
      <c r="A51" s="43" t="s">
        <v>98</v>
      </c>
      <c r="B51" s="36" t="s">
        <v>10</v>
      </c>
      <c r="C51" s="47">
        <v>345</v>
      </c>
      <c r="D51" s="53">
        <v>1</v>
      </c>
      <c r="E51" s="48">
        <v>345</v>
      </c>
    </row>
    <row r="52" spans="1:7" ht="18" customHeight="1" x14ac:dyDescent="0.2">
      <c r="A52" s="43"/>
      <c r="B52" s="33" t="s">
        <v>11</v>
      </c>
      <c r="C52" s="37">
        <v>345</v>
      </c>
      <c r="D52" s="53">
        <v>1</v>
      </c>
      <c r="E52" s="48">
        <f t="shared" ref="E52:E56" si="4">C52*D52</f>
        <v>345</v>
      </c>
      <c r="F52" s="2"/>
      <c r="G52" s="2"/>
    </row>
    <row r="53" spans="1:7" ht="18" customHeight="1" x14ac:dyDescent="0.2">
      <c r="A53" s="43"/>
      <c r="B53" s="33" t="s">
        <v>20</v>
      </c>
      <c r="C53" s="37">
        <v>3</v>
      </c>
      <c r="D53" s="53">
        <v>1</v>
      </c>
      <c r="E53" s="48">
        <v>432</v>
      </c>
    </row>
    <row r="54" spans="1:7" ht="18" customHeight="1" x14ac:dyDescent="0.2">
      <c r="A54" s="43"/>
      <c r="B54" s="33" t="s">
        <v>26</v>
      </c>
      <c r="C54" s="37">
        <v>345</v>
      </c>
      <c r="D54" s="53">
        <v>5</v>
      </c>
      <c r="E54" s="48">
        <f t="shared" si="4"/>
        <v>1725</v>
      </c>
      <c r="F54" s="2"/>
      <c r="G54" s="2"/>
    </row>
    <row r="55" spans="1:7" ht="18" customHeight="1" x14ac:dyDescent="0.2">
      <c r="A55" s="43"/>
      <c r="B55" s="33" t="s">
        <v>27</v>
      </c>
      <c r="C55" s="37">
        <v>5</v>
      </c>
      <c r="D55" s="53">
        <v>1</v>
      </c>
      <c r="E55" s="48">
        <f t="shared" si="4"/>
        <v>5</v>
      </c>
      <c r="F55" s="2"/>
      <c r="G55" s="2"/>
    </row>
    <row r="56" spans="1:7" ht="18" customHeight="1" x14ac:dyDescent="0.2">
      <c r="A56" s="43"/>
      <c r="B56" s="33" t="s">
        <v>57</v>
      </c>
      <c r="C56" s="37">
        <v>4</v>
      </c>
      <c r="D56" s="53">
        <v>1</v>
      </c>
      <c r="E56" s="48">
        <f t="shared" si="4"/>
        <v>4</v>
      </c>
    </row>
    <row r="57" spans="1:7" ht="18" customHeight="1" thickBot="1" x14ac:dyDescent="0.25">
      <c r="A57" s="50"/>
      <c r="B57" s="113" t="s">
        <v>71</v>
      </c>
      <c r="C57" s="113"/>
      <c r="D57" s="114"/>
      <c r="E57" s="72">
        <f>SUM(E51:E56)</f>
        <v>2856</v>
      </c>
      <c r="F57" s="2"/>
      <c r="G57" s="2"/>
    </row>
    <row r="58" spans="1:7" ht="29.45" customHeight="1" thickBot="1" x14ac:dyDescent="0.25">
      <c r="A58" s="63" t="s">
        <v>43</v>
      </c>
      <c r="B58" s="110" t="s">
        <v>54</v>
      </c>
      <c r="C58" s="110"/>
      <c r="D58" s="110"/>
      <c r="E58" s="75" t="s">
        <v>52</v>
      </c>
      <c r="F58" s="2"/>
      <c r="G58" s="2"/>
    </row>
    <row r="59" spans="1:7" ht="18" customHeight="1" x14ac:dyDescent="0.2">
      <c r="A59" s="43" t="s">
        <v>99</v>
      </c>
      <c r="B59" s="118" t="s">
        <v>82</v>
      </c>
      <c r="C59" s="119"/>
      <c r="D59" s="119"/>
      <c r="E59" s="45">
        <v>10500</v>
      </c>
      <c r="F59" s="2"/>
      <c r="G59" s="2"/>
    </row>
    <row r="60" spans="1:7" ht="18" customHeight="1" x14ac:dyDescent="0.2">
      <c r="A60" s="43"/>
      <c r="B60" s="111" t="s">
        <v>111</v>
      </c>
      <c r="C60" s="112"/>
      <c r="D60" s="112"/>
      <c r="E60" s="46">
        <v>1500</v>
      </c>
    </row>
    <row r="61" spans="1:7" ht="18" customHeight="1" thickBot="1" x14ac:dyDescent="0.25">
      <c r="A61" s="50"/>
      <c r="B61" s="113" t="s">
        <v>71</v>
      </c>
      <c r="C61" s="113"/>
      <c r="D61" s="114"/>
      <c r="E61" s="57">
        <f>SUM(E59:E60)</f>
        <v>12000</v>
      </c>
    </row>
    <row r="62" spans="1:7" ht="29.45" customHeight="1" thickTop="1" thickBot="1" x14ac:dyDescent="0.25">
      <c r="A62" s="63" t="s">
        <v>83</v>
      </c>
      <c r="B62" s="110" t="s">
        <v>54</v>
      </c>
      <c r="C62" s="110"/>
      <c r="D62" s="110"/>
      <c r="E62" s="75" t="s">
        <v>52</v>
      </c>
      <c r="F62" s="2"/>
      <c r="G62" s="2"/>
    </row>
    <row r="63" spans="1:7" ht="18" customHeight="1" x14ac:dyDescent="0.2">
      <c r="A63" s="43" t="s">
        <v>100</v>
      </c>
      <c r="B63" s="118" t="s">
        <v>1</v>
      </c>
      <c r="C63" s="119"/>
      <c r="D63" s="119"/>
      <c r="E63" s="45">
        <v>2345</v>
      </c>
      <c r="F63" s="2"/>
      <c r="G63" s="2"/>
    </row>
    <row r="64" spans="1:7" ht="18" customHeight="1" x14ac:dyDescent="0.2">
      <c r="A64" s="43"/>
      <c r="B64" s="111" t="s">
        <v>7</v>
      </c>
      <c r="C64" s="112"/>
      <c r="D64" s="112"/>
      <c r="E64" s="46">
        <v>355</v>
      </c>
    </row>
    <row r="65" spans="1:7" ht="18" customHeight="1" x14ac:dyDescent="0.2">
      <c r="A65" s="43"/>
      <c r="B65" s="111" t="s">
        <v>69</v>
      </c>
      <c r="C65" s="112"/>
      <c r="D65" s="112"/>
      <c r="E65" s="46">
        <v>345</v>
      </c>
    </row>
    <row r="66" spans="1:7" ht="18" customHeight="1" x14ac:dyDescent="0.2">
      <c r="A66" s="43"/>
      <c r="B66" s="111" t="s">
        <v>16</v>
      </c>
      <c r="C66" s="112"/>
      <c r="D66" s="112"/>
      <c r="E66" s="46">
        <v>345</v>
      </c>
    </row>
    <row r="67" spans="1:7" ht="18" customHeight="1" x14ac:dyDescent="0.2">
      <c r="A67" s="43"/>
      <c r="B67" s="111" t="s">
        <v>15</v>
      </c>
      <c r="C67" s="112"/>
      <c r="D67" s="112"/>
      <c r="E67" s="46">
        <v>345345</v>
      </c>
    </row>
    <row r="68" spans="1:7" ht="18" customHeight="1" x14ac:dyDescent="0.2">
      <c r="A68" s="50"/>
      <c r="B68" s="113" t="s">
        <v>71</v>
      </c>
      <c r="C68" s="113"/>
      <c r="D68" s="114"/>
      <c r="E68" s="85">
        <f>SUM(E63:E67)</f>
        <v>348735</v>
      </c>
    </row>
    <row r="69" spans="1:7" ht="31.9" customHeight="1" thickBot="1" x14ac:dyDescent="0.25">
      <c r="A69" s="115" t="s">
        <v>25</v>
      </c>
      <c r="B69" s="115"/>
      <c r="C69" s="115"/>
      <c r="D69" s="115"/>
      <c r="E69" s="115"/>
      <c r="F69" s="40"/>
      <c r="G69" s="41"/>
    </row>
    <row r="70" spans="1:7" ht="29.45" customHeight="1" thickBot="1" x14ac:dyDescent="0.25">
      <c r="A70" s="63" t="s">
        <v>101</v>
      </c>
      <c r="B70" s="110" t="s">
        <v>55</v>
      </c>
      <c r="C70" s="110"/>
      <c r="D70" s="110"/>
      <c r="E70" s="75" t="s">
        <v>53</v>
      </c>
      <c r="F70" s="2"/>
      <c r="G70" s="2"/>
    </row>
    <row r="71" spans="1:7" ht="18" customHeight="1" x14ac:dyDescent="0.2">
      <c r="A71" s="43"/>
      <c r="B71" s="116" t="s">
        <v>2</v>
      </c>
      <c r="C71" s="117"/>
      <c r="D71" s="117"/>
      <c r="E71" s="45">
        <v>2345</v>
      </c>
      <c r="F71" s="2"/>
      <c r="G71" s="2"/>
    </row>
    <row r="72" spans="1:7" ht="18" customHeight="1" x14ac:dyDescent="0.2">
      <c r="A72" s="43"/>
      <c r="B72" s="111" t="s">
        <v>3</v>
      </c>
      <c r="C72" s="112"/>
      <c r="D72" s="112"/>
      <c r="E72" s="46">
        <v>345</v>
      </c>
      <c r="F72" s="2"/>
    </row>
    <row r="73" spans="1:7" ht="18" customHeight="1" x14ac:dyDescent="0.2">
      <c r="A73" s="43"/>
      <c r="B73" s="111" t="s">
        <v>4</v>
      </c>
      <c r="C73" s="112"/>
      <c r="D73" s="112"/>
      <c r="E73" s="46">
        <v>500</v>
      </c>
    </row>
    <row r="74" spans="1:7" ht="18" customHeight="1" thickBot="1" x14ac:dyDescent="0.25">
      <c r="A74" s="50"/>
      <c r="B74" s="113" t="s">
        <v>71</v>
      </c>
      <c r="C74" s="113"/>
      <c r="D74" s="114"/>
      <c r="E74" s="57">
        <f>SUM(E71:E73)</f>
        <v>3190</v>
      </c>
    </row>
    <row r="75" spans="1:7" ht="18" customHeight="1" thickTop="1" thickBot="1" x14ac:dyDescent="0.25">
      <c r="A75" s="50"/>
      <c r="B75" s="49"/>
      <c r="C75" s="49"/>
      <c r="D75" s="49"/>
      <c r="E75" s="51"/>
      <c r="F75" s="40"/>
      <c r="G75" s="52"/>
    </row>
    <row r="76" spans="1:7" ht="38.450000000000003" customHeight="1" thickBot="1" x14ac:dyDescent="0.25">
      <c r="A76" s="61" t="s">
        <v>78</v>
      </c>
      <c r="B76" s="61"/>
      <c r="C76" s="62"/>
      <c r="D76" s="49"/>
      <c r="E76" s="51"/>
      <c r="F76" s="40"/>
      <c r="G76" s="52"/>
    </row>
    <row r="77" spans="1:7" ht="7.15" customHeight="1" thickBot="1" x14ac:dyDescent="0.25"/>
    <row r="78" spans="1:7" ht="25.15" customHeight="1" thickBot="1" x14ac:dyDescent="0.25">
      <c r="A78" s="100" t="s">
        <v>72</v>
      </c>
      <c r="B78" s="100" t="s">
        <v>73</v>
      </c>
      <c r="C78" s="100" t="s">
        <v>8</v>
      </c>
    </row>
    <row r="79" spans="1:7" ht="25.15" customHeight="1" thickBot="1" x14ac:dyDescent="0.25">
      <c r="A79" s="63" t="s">
        <v>85</v>
      </c>
      <c r="B79" s="96"/>
      <c r="C79" s="94"/>
    </row>
    <row r="80" spans="1:7" ht="25.15" customHeight="1" thickBot="1" x14ac:dyDescent="0.25">
      <c r="A80" s="90">
        <f>E20</f>
        <v>832336</v>
      </c>
      <c r="B80" s="97" t="s">
        <v>84</v>
      </c>
      <c r="C80" s="93">
        <f>A80/B105</f>
        <v>3.2511390212537877E-2</v>
      </c>
    </row>
    <row r="81" spans="1:3" ht="25.15" customHeight="1" thickBot="1" x14ac:dyDescent="0.25">
      <c r="A81" s="109" t="s">
        <v>86</v>
      </c>
      <c r="B81" s="110"/>
      <c r="C81" s="94"/>
    </row>
    <row r="82" spans="1:3" ht="25.15" customHeight="1" thickBot="1" x14ac:dyDescent="0.25">
      <c r="A82" s="90">
        <f>E31</f>
        <v>2027531</v>
      </c>
      <c r="B82" s="108">
        <f>A82*B5</f>
        <v>20275310</v>
      </c>
      <c r="C82" s="93">
        <f>B82/B105</f>
        <v>0.79196203827561384</v>
      </c>
    </row>
    <row r="83" spans="1:3" ht="25.15" customHeight="1" thickBot="1" x14ac:dyDescent="0.25">
      <c r="A83" s="63" t="s">
        <v>87</v>
      </c>
      <c r="B83" s="96"/>
      <c r="C83" s="94"/>
    </row>
    <row r="84" spans="1:3" ht="25.15" customHeight="1" thickBot="1" x14ac:dyDescent="0.25">
      <c r="A84" s="90">
        <f>E36</f>
        <v>70169</v>
      </c>
      <c r="B84" s="108">
        <f>A84*B5</f>
        <v>701690</v>
      </c>
      <c r="C84" s="93">
        <f>B84/B105</f>
        <v>2.7408303135074901E-2</v>
      </c>
    </row>
    <row r="85" spans="1:3" ht="25.15" customHeight="1" thickBot="1" x14ac:dyDescent="0.25">
      <c r="A85" s="109" t="s">
        <v>88</v>
      </c>
      <c r="B85" s="110"/>
      <c r="C85" s="94"/>
    </row>
    <row r="86" spans="1:3" ht="25.15" customHeight="1" thickBot="1" x14ac:dyDescent="0.25">
      <c r="A86" s="90">
        <f>E43</f>
        <v>9121</v>
      </c>
      <c r="B86" s="108">
        <f>A86*B5</f>
        <v>91210</v>
      </c>
      <c r="C86" s="93">
        <f>B86/B105</f>
        <v>3.5627005215268593E-3</v>
      </c>
    </row>
    <row r="87" spans="1:3" ht="25.15" customHeight="1" thickBot="1" x14ac:dyDescent="0.25">
      <c r="A87" s="63" t="s">
        <v>89</v>
      </c>
      <c r="B87" s="96"/>
      <c r="C87" s="94"/>
    </row>
    <row r="88" spans="1:3" ht="25.15" customHeight="1" thickBot="1" x14ac:dyDescent="0.25">
      <c r="A88" s="91">
        <f>E49</f>
        <v>6810</v>
      </c>
      <c r="B88" s="98">
        <f>A88*B5</f>
        <v>68100</v>
      </c>
      <c r="C88" s="93">
        <f>B88/B105</f>
        <v>2.6600143132987511E-3</v>
      </c>
    </row>
    <row r="89" spans="1:3" ht="25.15" customHeight="1" thickBot="1" x14ac:dyDescent="0.25">
      <c r="A89" s="63" t="s">
        <v>90</v>
      </c>
      <c r="B89" s="96"/>
      <c r="C89" s="94"/>
    </row>
    <row r="90" spans="1:3" ht="25.15" customHeight="1" thickBot="1" x14ac:dyDescent="0.25">
      <c r="A90" s="91">
        <f>E57</f>
        <v>2856</v>
      </c>
      <c r="B90" s="98">
        <f>A90*B5</f>
        <v>28560</v>
      </c>
      <c r="C90" s="93">
        <f>B90/B105</f>
        <v>1.1155654741235293E-3</v>
      </c>
    </row>
    <row r="91" spans="1:3" ht="25.15" customHeight="1" thickBot="1" x14ac:dyDescent="0.25">
      <c r="A91" s="63" t="s">
        <v>91</v>
      </c>
      <c r="B91" s="96"/>
      <c r="C91" s="94"/>
    </row>
    <row r="92" spans="1:3" ht="25.15" customHeight="1" thickBot="1" x14ac:dyDescent="0.25">
      <c r="A92" s="91">
        <f>E61</f>
        <v>12000</v>
      </c>
      <c r="B92" s="97" t="s">
        <v>84</v>
      </c>
      <c r="C92" s="93">
        <f>A92/B105</f>
        <v>4.6872498912753325E-4</v>
      </c>
    </row>
    <row r="93" spans="1:3" ht="25.15" customHeight="1" thickBot="1" x14ac:dyDescent="0.25">
      <c r="A93" s="63" t="s">
        <v>92</v>
      </c>
      <c r="B93" s="96"/>
      <c r="C93" s="95"/>
    </row>
    <row r="94" spans="1:3" ht="25.15" customHeight="1" thickBot="1" x14ac:dyDescent="0.25">
      <c r="A94" s="91">
        <f>E68</f>
        <v>348735</v>
      </c>
      <c r="B94" s="97" t="s">
        <v>84</v>
      </c>
      <c r="C94" s="93">
        <f>A94/B105</f>
        <v>1.3621734090282526E-2</v>
      </c>
    </row>
    <row r="95" spans="1:3" ht="25.15" customHeight="1" thickBot="1" x14ac:dyDescent="0.25">
      <c r="A95" s="92" t="s">
        <v>25</v>
      </c>
      <c r="B95" s="99"/>
      <c r="C95" s="81"/>
    </row>
    <row r="96" spans="1:3" ht="25.15" customHeight="1" thickBot="1" x14ac:dyDescent="0.25">
      <c r="A96" s="63" t="s">
        <v>56</v>
      </c>
      <c r="B96" s="96"/>
      <c r="C96" s="94"/>
    </row>
    <row r="97" spans="1:3" ht="25.15" customHeight="1" thickBot="1" x14ac:dyDescent="0.25">
      <c r="A97" s="91">
        <f>E74</f>
        <v>3190</v>
      </c>
      <c r="B97" s="97" t="s">
        <v>84</v>
      </c>
      <c r="C97" s="93">
        <f>A97/B105</f>
        <v>1.246027262764026E-4</v>
      </c>
    </row>
    <row r="98" spans="1:3" ht="25.15" customHeight="1" x14ac:dyDescent="0.2">
      <c r="A98" s="87"/>
      <c r="B98" s="88"/>
      <c r="C98" s="89"/>
    </row>
    <row r="99" spans="1:3" ht="10.9" customHeight="1" thickBot="1" x14ac:dyDescent="0.25">
      <c r="A99" s="87"/>
      <c r="B99" s="88"/>
      <c r="C99" s="89"/>
    </row>
    <row r="100" spans="1:3" ht="26.45" customHeight="1" thickBot="1" x14ac:dyDescent="0.25">
      <c r="A100" s="106" t="s">
        <v>103</v>
      </c>
      <c r="B100" s="107" t="s">
        <v>104</v>
      </c>
      <c r="C100" s="101" t="s">
        <v>8</v>
      </c>
    </row>
    <row r="101" spans="1:3" ht="25.15" customHeight="1" thickBot="1" x14ac:dyDescent="0.25">
      <c r="A101" s="73" t="s">
        <v>77</v>
      </c>
      <c r="B101" s="104">
        <f>A80</f>
        <v>832336</v>
      </c>
      <c r="C101" s="105">
        <f>(B101/B105)</f>
        <v>3.2511390212537877E-2</v>
      </c>
    </row>
    <row r="102" spans="1:3" ht="25.15" customHeight="1" thickBot="1" x14ac:dyDescent="0.25">
      <c r="A102" s="73" t="s">
        <v>74</v>
      </c>
      <c r="B102" s="104">
        <f>A82+A84+A86+A88+A90+A92+A94</f>
        <v>2477222</v>
      </c>
      <c r="C102" s="105">
        <f>B102/B105</f>
        <v>9.676132125137385E-2</v>
      </c>
    </row>
    <row r="103" spans="1:3" ht="25.15" customHeight="1" thickBot="1" x14ac:dyDescent="0.25">
      <c r="A103" s="73" t="s">
        <v>75</v>
      </c>
      <c r="B103" s="104">
        <f>B102*B5</f>
        <v>24772220</v>
      </c>
      <c r="C103" s="105">
        <f>B103/B105</f>
        <v>0.96761321251373855</v>
      </c>
    </row>
    <row r="104" spans="1:3" ht="25.15" customHeight="1" thickBot="1" x14ac:dyDescent="0.25">
      <c r="A104" s="73" t="s">
        <v>76</v>
      </c>
      <c r="B104" s="104">
        <f>A97</f>
        <v>3190</v>
      </c>
      <c r="C104" s="105">
        <f>B104/B105</f>
        <v>1.246027262764026E-4</v>
      </c>
    </row>
    <row r="105" spans="1:3" ht="25.15" customHeight="1" thickBot="1" x14ac:dyDescent="0.25">
      <c r="A105" s="73" t="s">
        <v>81</v>
      </c>
      <c r="B105" s="102">
        <f>(B101+B103)-B104</f>
        <v>25601366</v>
      </c>
      <c r="C105" s="103"/>
    </row>
  </sheetData>
  <sheetProtection formatRows="0" insertRows="0" deleteRows="0"/>
  <protectedRanges>
    <protectedRange password="CCFD" sqref="E63:E68 B68:C68 B61:C61 E59:E61" name="Disposal costs"/>
    <protectedRange password="CCFD" sqref="B43:C43 C38:D42" name="Service"/>
    <protectedRange password="CCFD" sqref="B5:B6 C69 C21:E21 C95 E7" name="Lifetime"/>
    <protectedRange password="CCFD" sqref="C36 C33:D35" name="Consumables"/>
    <protectedRange password="CCFD" sqref="C49 C45:D48 B48:B49" name="Supplier Admin"/>
    <protectedRange password="CCFD" sqref="B74:C74 B75:D76 E71:E76" name="Disposal income"/>
    <protectedRange password="CCFD" sqref="D9:D20" name="Purchase costs"/>
    <protectedRange password="CCFD" sqref="B31:C31 C23:D30" name="Operational"/>
  </protectedRanges>
  <mergeCells count="37">
    <mergeCell ref="A1:E1"/>
    <mergeCell ref="B9:D9"/>
    <mergeCell ref="B11:D11"/>
    <mergeCell ref="B18:D18"/>
    <mergeCell ref="B19:D19"/>
    <mergeCell ref="B8:D8"/>
    <mergeCell ref="B15:D15"/>
    <mergeCell ref="B16:D16"/>
    <mergeCell ref="B61:D61"/>
    <mergeCell ref="F3:G3"/>
    <mergeCell ref="F5:G5"/>
    <mergeCell ref="B3:E3"/>
    <mergeCell ref="B57:D57"/>
    <mergeCell ref="B20:D20"/>
    <mergeCell ref="B14:D14"/>
    <mergeCell ref="B10:D10"/>
    <mergeCell ref="B12:D12"/>
    <mergeCell ref="B13:D13"/>
    <mergeCell ref="B17:D17"/>
    <mergeCell ref="B58:D58"/>
    <mergeCell ref="B59:D59"/>
    <mergeCell ref="B60:D60"/>
    <mergeCell ref="B62:D62"/>
    <mergeCell ref="B64:D64"/>
    <mergeCell ref="B65:D65"/>
    <mergeCell ref="B67:D67"/>
    <mergeCell ref="B63:D63"/>
    <mergeCell ref="B66:D66"/>
    <mergeCell ref="A81:B81"/>
    <mergeCell ref="A85:B85"/>
    <mergeCell ref="B73:D73"/>
    <mergeCell ref="B68:D68"/>
    <mergeCell ref="B74:D74"/>
    <mergeCell ref="B72:D72"/>
    <mergeCell ref="A69:E69"/>
    <mergeCell ref="B71:D71"/>
    <mergeCell ref="B70:D70"/>
  </mergeCells>
  <pageMargins left="0.25" right="0.25" top="0.75" bottom="0.75" header="0.3" footer="0.3"/>
  <pageSetup paperSize="9" scale="73" orientation="portrait" r:id="rId1"/>
  <rowBreaks count="2" manualBreakCount="2">
    <brk id="43" max="4" man="1"/>
    <brk id="74" max="4"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D9" sqref="D9"/>
    </sheetView>
  </sheetViews>
  <sheetFormatPr defaultRowHeight="14.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895126-EAF5-4C2F-AC88-3DC5EB4E20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5AB656A-7D4F-4806-8EAC-AAF7E033CF10}">
  <ds:schemaRefs>
    <ds:schemaRef ds:uri="http://schemas.microsoft.com/sharepoint/v3/contenttype/forms"/>
  </ds:schemaRefs>
</ds:datastoreItem>
</file>

<file path=customXml/itemProps3.xml><?xml version="1.0" encoding="utf-8"?>
<ds:datastoreItem xmlns:ds="http://schemas.openxmlformats.org/officeDocument/2006/customXml" ds:itemID="{1D2B90FA-9F22-479F-8DBC-273E4AEE2573}">
  <ds:schemaRefs>
    <ds:schemaRef ds:uri="http://purl.org/dc/elements/1.1/"/>
    <ds:schemaRef ds:uri="http://schemas.microsoft.com/office/2006/documentManagement/types"/>
    <ds:schemaRef ds:uri="http://purl.org/dc/terms/"/>
    <ds:schemaRef ds:uri="http://www.w3.org/XML/1998/namespace"/>
    <ds:schemaRef ds:uri="http://schemas.microsoft.com/office/infopath/2007/PartnerControls"/>
    <ds:schemaRef ds:uri="http://purl.org/dc/dcmityp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Purpose of the TCO Calculator</vt:lpstr>
      <vt:lpstr>TCO Calculator</vt:lpstr>
      <vt:lpstr>Sheet1</vt:lpstr>
      <vt:lpstr>'TCO Calculator'!Print_Area</vt:lpstr>
    </vt:vector>
  </TitlesOfParts>
  <Company>Ministry of Economic Development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Jocelyn Gerven</dc:creator>
  <cp:lastModifiedBy>Rophina Verghese</cp:lastModifiedBy>
  <cp:lastPrinted>2013-08-12T05:31:45Z</cp:lastPrinted>
  <dcterms:created xsi:type="dcterms:W3CDTF">2012-10-05T03:12:20Z</dcterms:created>
  <dcterms:modified xsi:type="dcterms:W3CDTF">2016-05-22T21:35:59Z</dcterms:modified>
</cp:coreProperties>
</file>